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<sst xmlns="http://schemas.openxmlformats.org/spreadsheetml/2006/main" count="5815" uniqueCount="1494">
  <si>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</si>
  <si>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</si>
  <si>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</si>
  <si>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</si>
  <si>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</si>
  <si>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</si>
  <si>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</si>
  <si>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</si>
  <si>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</si>
  <si>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</si>
  <si>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</si>
  <si>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</si>
  <si>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</si>
  <si>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</si>
  <si>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</si>
  <si>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</si>
  <si>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</si>
  <si>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</si>
  <si>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</si>
  <si>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</si>
  <si>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</si>
  <si>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</si>
  <si>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</si>
  <si>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</si>
  <si>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</si>
  <si>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</si>
  <si>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</si>
  <si>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</si>
  <si>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</si>
  <si>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</si>
  <si>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</si>
  <si>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</si>
  <si>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</si>
  <si>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</si>
  <si>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</si>
  <si>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</si>
  <si>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</si>
  <si>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</si>
  <si>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</si>
  <si>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</si>
  <si>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</si>
  <si>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</si>
  <si>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</si>
  <si>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</si>
  <si>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</si>
  <si>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</si>
  <si>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</si>
  <si>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</si>
  <si>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</si>
  <si>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</si>
  <si>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</si>
  <si>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</si>
  <si>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</si>
  <si>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</si>
  <si>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</si>
  <si>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</si>
  <si>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</si>
  <si>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</si>
  <si>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</si>
  <si>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</si>
  <si>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</si>
  <si>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</si>
  <si>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</si>
  <si>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</si>
  <si>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</si>
  <si>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</si>
  <si>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</si>
  <si>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</si>
  <si>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</si>
  <si>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</si>
  <si>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</si>
  <si>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</si>
  <si>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</si>
  <si>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</si>
  <si>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</si>
  <si>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</si>
  <si>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</si>
  <si>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</si>
  <si>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</si>
  <si>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</si>
  <si>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</si>
  <si>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</si>
  <si>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</si>
  <si>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</si>
  <si>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</si>
  <si>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</si>
  <si>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</si>
  <si>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</si>
  <si>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</si>
  <si>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</si>
  <si>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</si>
  <si>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</si>
  <si>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</si>
  <si>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</si>
  <si>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</si>
  <si>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</si>
  <si>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</si>
  <si>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</si>
  <si>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</si>
  <si>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</si>
  <si>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</si>
  <si>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</si>
  <si>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</si>
  <si>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</si>
  <si>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</si>
  <si>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</si>
  <si>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</si>
  <si>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</si>
  <si>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</si>
  <si>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</si>
  <si>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</si>
  <si>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</si>
  <si>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</si>
  <si>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</si>
  <si>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</si>
  <si>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</si>
  <si>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</si>
  <si>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</si>
  <si>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</si>
  <si>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</si>
  <si>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</si>
  <si>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</si>
  <si>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</si>
  <si>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</si>
  <si>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</si>
  <si>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</si>
  <si>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</si>
  <si>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</si>
  <si>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</si>
  <si>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</si>
  <si>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</si>
  <si>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</si>
  <si>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</si>
  <si>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</si>
  <si>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</si>
  <si>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</si>
  <si>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</si>
  <si>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</si>
  <si>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</si>
  <si>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</si>
  <si>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</si>
  <si>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</si>
  <si>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</si>
  <si>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</si>
  <si>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</si>
  <si>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</si>
  <si>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</si>
  <si>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</si>
  <si>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</si>
  <si>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</si>
  <si>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</si>
  <si>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</si>
  <si>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</si>
  <si>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</si>
  <si>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</si>
  <si>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</si>
  <si>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</si>
  <si>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</si>
  <si>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</si>
  <si>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</si>
  <si>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</si>
  <si>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</si>
  <si>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</si>
  <si>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</si>
  <si>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</si>
  <si>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</si>
  <si>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</si>
  <si>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</si>
  <si>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</si>
  <si>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</si>
  <si>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</si>
  <si>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</si>
  <si>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</si>
  <si>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</si>
  <si>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</si>
  <si>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</si>
  <si>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</si>
  <si>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</si>
  <si>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</si>
  <si>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</si>
  <si>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</si>
  <si>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</si>
  <si>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</si>
  <si>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</si>
  <si>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</si>
  <si>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</si>
  <si>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</si>
  <si>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</si>
  <si>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</si>
  <si>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</si>
  <si>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</si>
  <si>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</si>
  <si>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</si>
  <si>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</si>
  <si>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</si>
  <si>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</si>
  <si>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</si>
  <si>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</si>
  <si>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</si>
  <si>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</si>
  <si>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</si>
  <si>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</si>
  <si>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</si>
  <si>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</si>
  <si>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</si>
  <si>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</si>
  <si>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</si>
  <si>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</si>
  <si>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</si>
  <si>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</si>
  <si>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</si>
  <si>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</si>
  <si>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</si>
  <si>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</si>
  <si>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</si>
  <si>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</si>
  <si>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</si>
  <si>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</si>
  <si>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</si>
  <si>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</si>
  <si>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</si>
  <si>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</si>
  <si>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</si>
  <si>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</si>
  <si>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</si>
  <si>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</si>
  <si>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</si>
  <si>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</si>
  <si>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</si>
  <si>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</si>
  <si>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</si>
  <si>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</si>
  <si>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</si>
  <si>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</si>
  <si>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</si>
  <si>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</si>
  <si>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</si>
  <si>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</si>
  <si>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</si>
  <si>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</si>
  <si>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</si>
  <si>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</si>
  <si>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</si>
  <si>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</si>
  <si>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</si>
  <si>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</si>
  <si>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</si>
  <si>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</si>
  <si>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</si>
  <si>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</si>
  <si>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</si>
  <si>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</si>
  <si>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</si>
  <si>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</si>
  <si>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</si>
  <si>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</si>
  <si>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</si>
  <si>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</si>
  <si>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</si>
  <si>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</si>
  <si>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</si>
  <si>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</si>
  <si>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</si>
  <si>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</si>
  <si>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</si>
  <si>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</si>
  <si>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</si>
  <si>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</si>
  <si>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</si>
  <si>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</si>
  <si>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</si>
  <si>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</si>
  <si>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</si>
  <si>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</si>
  <si>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</si>
  <si>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</si>
  <si>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</si>
  <si>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</si>
  <si>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</si>
  <si>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</si>
  <si>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</si>
  <si>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</si>
  <si>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</si>
  <si>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</si>
  <si>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</si>
  <si>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</si>
  <si>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</si>
  <si>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</si>
  <si>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</si>
  <si>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</si>
  <si>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</si>
  <si>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</si>
  <si>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</si>
  <si>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</si>
  <si>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</si>
  <si>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</si>
  <si>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</si>
  <si>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</si>
  <si>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</si>
  <si>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</si>
  <si>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</si>
  <si>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</si>
  <si>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</si>
  <si>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</si>
  <si>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</si>
  <si>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</si>
  <si>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</si>
  <si>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</si>
  <si>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</si>
  <si>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</si>
  <si>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</si>
  <si>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</si>
  <si>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</si>
  <si>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</si>
  <si>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</si>
  <si>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</si>
  <si>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</si>
  <si>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</si>
  <si>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</si>
  <si>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</si>
  <si>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</si>
  <si>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</si>
  <si>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</si>
  <si>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</si>
  <si>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</si>
  <si>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</si>
  <si>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</si>
  <si>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</si>
  <si>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</si>
  <si>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</si>
  <si>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</si>
  <si>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</si>
  <si>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</si>
  <si>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</si>
  <si>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</si>
  <si>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</si>
  <si>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</si>
  <si>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</si>
  <si>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</si>
  <si>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</si>
  <si>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</si>
  <si>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</si>
  <si>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</si>
  <si>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</si>
  <si>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</si>
  <si>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</si>
  <si>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</si>
  <si>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</si>
  <si>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</si>
  <si>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</si>
  <si>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</si>
  <si>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</si>
  <si>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</si>
  <si>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</si>
  <si>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</si>
  <si>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</si>
  <si>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</si>
  <si>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</si>
  <si>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</si>
  <si>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</si>
  <si>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</si>
  <si>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</si>
  <si>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</si>
  <si>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</si>
  <si>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</si>
  <si>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</si>
  <si>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</si>
  <si>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</si>
  <si>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</si>
  <si>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</si>
  <si>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</si>
  <si>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</si>
  <si>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</si>
  <si>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</si>
  <si>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</si>
  <si>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</si>
  <si>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</si>
  <si>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</si>
  <si>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</si>
  <si>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</si>
  <si>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</si>
  <si>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</si>
  <si>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</si>
  <si>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</si>
  <si>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</si>
  <si>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</si>
  <si>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</si>
  <si>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</si>
  <si>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</si>
  <si>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</si>
  <si>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</si>
  <si>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</si>
  <si>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</si>
  <si>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</si>
  <si>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</si>
  <si>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</si>
  <si>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</si>
  <si>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</si>
  <si>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</si>
  <si>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</si>
  <si>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</si>
  <si>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</si>
  <si>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</si>
  <si>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</si>
  <si>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</si>
  <si>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</si>
  <si>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</si>
  <si>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</si>
  <si>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</si>
  <si>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</si>
  <si>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</si>
  <si>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</si>
  <si>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</si>
  <si>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</si>
  <si>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</si>
  <si>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</si>
  <si>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</si>
  <si>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</si>
  <si>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</si>
  <si>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</si>
  <si>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</si>
  <si>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</si>
  <si>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</si>
  <si>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</si>
  <si>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</si>
  <si>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</si>
  <si>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</si>
  <si>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</si>
  <si>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</si>
  <si>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</si>
  <si>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</si>
  <si>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</si>
  <si>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</si>
  <si>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</si>
  <si>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</si>
  <si>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</si>
  <si>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</si>
  <si>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</si>
  <si>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</si>
  <si>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</si>
  <si>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</si>
  <si>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</si>
  <si>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</si>
  <si>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</si>
  <si>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</si>
  <si>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</si>
  <si>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</si>
  <si>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</si>
  <si>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</si>
  <si>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</si>
  <si>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</si>
  <si>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</si>
  <si>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</si>
  <si>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</si>
  <si>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</si>
  <si>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</si>
  <si>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</si>
  <si>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</si>
  <si>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</si>
  <si>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</si>
  <si>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</si>
  <si>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</si>
  <si>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</si>
  <si>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</si>
  <si>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</si>
  <si>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</si>
  <si>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</si>
  <si>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</si>
  <si>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</si>
  <si>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</si>
  <si>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</si>
  <si>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</si>
  <si>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</si>
  <si>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</si>
  <si>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</si>
  <si>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</si>
  <si>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</si>
  <si>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</si>
  <si>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</si>
  <si>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</si>
  <si>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</si>
  <si>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</si>
  <si>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</si>
  <si>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</si>
  <si>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</si>
  <si>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</si>
  <si>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</si>
  <si>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</si>
  <si>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</si>
  <si>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</si>
  <si>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</si>
  <si>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</si>
  <si>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</si>
  <si>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</si>
  <si>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</si>
  <si>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</si>
  <si>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</si>
  <si>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</si>
  <si>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</si>
  <si>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</si>
  <si>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</si>
  <si>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</si>
  <si>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</si>
  <si>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</si>
  <si>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</si>
  <si>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</si>
  <si>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</si>
  <si>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</si>
  <si>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</si>
  <si>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</si>
  <si>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</si>
  <si>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</si>
  <si>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</si>
  <si>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</si>
  <si>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</si>
  <si>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</si>
  <si>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</si>
  <si>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</si>
  <si>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</si>
  <si>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</si>
  <si>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</si>
  <si>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</si>
  <si>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</si>
  <si>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</si>
  <si>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</si>
  <si>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</si>
  <si>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</si>
  <si>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</si>
  <si>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</si>
  <si>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</si>
  <si>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</si>
  <si>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</si>
  <si>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</si>
  <si>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</si>
  <si>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</si>
  <si>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</si>
  <si>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</si>
  <si>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</si>
  <si>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</si>
  <si>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</si>
  <si>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</si>
  <si>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</si>
  <si>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</si>
  <si>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</si>
  <si>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</si>
  <si>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</si>
  <si>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</si>
  <si>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</si>
  <si>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</si>
  <si>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</si>
  <si>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</si>
  <si>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</si>
  <si>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</si>
  <si>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</si>
  <si>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</si>
  <si>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</si>
  <si>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</si>
  <si>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</si>
  <si>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</si>
  <si>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</si>
  <si>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</si>
  <si>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</si>
  <si>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</si>
  <si>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</si>
  <si>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</si>
  <si>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</si>
  <si>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</si>
  <si>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</si>
  <si>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</si>
  <si>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</si>
  <si>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</si>
  <si>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</si>
  <si>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</si>
  <si>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</si>
  <si>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</si>
  <si>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</si>
  <si>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</si>
  <si>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</si>
  <si>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</si>
  <si>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</si>
  <si>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</si>
  <si>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</si>
  <si>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</si>
  <si>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</si>
  <si>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</si>
  <si>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</si>
  <si>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</si>
  <si>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</si>
  <si>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</si>
  <si>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</si>
  <si>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</si>
  <si>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</si>
  <si>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</si>
  <si>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</si>
  <si>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</si>
  <si>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</si>
  <si>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</si>
  <si>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</si>
  <si>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</si>
  <si>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</si>
  <si>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</si>
  <si>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</si>
  <si>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</si>
  <si>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</si>
  <si>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</si>
  <si>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</si>
  <si>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</si>
  <si>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</si>
  <si>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</si>
  <si>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</si>
  <si>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</si>
  <si>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</si>
  <si>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</si>
  <si>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</si>
  <si>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</si>
  <si>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</si>
  <si>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</si>
  <si>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</si>
  <si>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</si>
  <si>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</si>
  <si>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</si>
  <si>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</si>
  <si>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</si>
  <si>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</si>
  <si>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</si>
  <si>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</si>
  <si>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</si>
  <si>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</si>
  <si>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</si>
  <si>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</si>
  <si>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</si>
  <si>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</si>
  <si>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</si>
  <si>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</si>
  <si>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</si>
  <si>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</si>
  <si>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</si>
  <si>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</si>
  <si>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</si>
  <si>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</si>
  <si>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</si>
  <si>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</si>
  <si>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</si>
  <si>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</si>
  <si>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</si>
  <si>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</si>
  <si>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</si>
  <si>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</si>
  <si>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</si>
  <si>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</si>
  <si>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</si>
  <si>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</si>
  <si>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</si>
  <si>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</si>
  <si>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</si>
  <si>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</si>
  <si>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</si>
  <si>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</si>
  <si>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</si>
  <si>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</si>
  <si>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</si>
  <si>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</si>
  <si>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</si>
  <si>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</si>
  <si>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</si>
  <si>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</si>
  <si>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</si>
  <si>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</si>
  <si>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</si>
  <si>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</si>
  <si>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</si>
  <si>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</si>
  <si>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</si>
  <si>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</si>
  <si>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</si>
  <si>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</si>
  <si>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</si>
  <si>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</si>
  <si>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</si>
  <si>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</si>
  <si>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</si>
  <si>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</si>
  <si>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</si>
  <si>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</si>
  <si>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</si>
  <si>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</si>
  <si>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</si>
  <si>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</si>
  <si>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</si>
  <si>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</si>
  <si>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</si>
  <si>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</si>
  <si>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</si>
  <si>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</si>
  <si>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</si>
  <si>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</si>
  <si>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</si>
  <si>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</si>
  <si>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</si>
  <si>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</si>
  <si>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</si>
  <si>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</si>
  <si>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</si>
  <si>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</si>
  <si>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</si>
  <si>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</si>
  <si>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</si>
  <si>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</si>
  <si>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</si>
  <si>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</si>
  <si>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</si>
  <si>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</si>
  <si>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</si>
  <si>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</si>
  <si>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</si>
  <si>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</si>
  <si>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</si>
  <si>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</si>
  <si>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</si>
  <si>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</si>
  <si>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</si>
  <si>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</si>
  <si>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</si>
  <si>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</si>
  <si>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</si>
  <si>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</si>
  <si>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</si>
  <si>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</si>
  <si>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</si>
  <si>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</si>
  <si>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</si>
  <si>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</si>
  <si>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</si>
  <si>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</si>
  <si>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</si>
  <si>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</si>
  <si>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</si>
  <si>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</si>
  <si>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</si>
  <si>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</si>
  <si>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</si>
  <si>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</si>
  <si>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</si>
  <si>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</si>
  <si>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</si>
  <si>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</si>
  <si>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</si>
  <si>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</si>
  <si>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</si>
  <si>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</si>
  <si>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</si>
  <si>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</si>
  <si>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</si>
  <si>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</si>
  <si>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</si>
  <si>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</si>
  <si>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</si>
  <si>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</si>
  <si>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</si>
  <si>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</si>
  <si>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</si>
  <si>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</si>
  <si>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</si>
  <si>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</si>
  <si>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</si>
  <si>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</si>
  <si>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</si>
  <si>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</si>
  <si>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</si>
  <si>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</si>
  <si>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</si>
  <si>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</si>
  <si>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</si>
  <si>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</si>
  <si>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</si>
  <si>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</si>
  <si>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</si>
  <si>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</si>
  <si>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</si>
  <si>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</si>
  <si>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</si>
  <si>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</si>
  <si>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</si>
  <si>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</si>
  <si>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</si>
  <si>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</si>
  <si>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</si>
  <si>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</si>
  <si>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</si>
  <si>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</si>
  <si>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</si>
  <si>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</si>
  <si>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</si>
  <si>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</si>
  <si>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</si>
  <si>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</si>
  <si>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</si>
  <si>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</si>
  <si>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</si>
  <si>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</si>
  <si>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</si>
  <si>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</si>
  <si>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</si>
  <si>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</si>
  <si>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</si>
  <si>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入库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</si>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</sst>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129.62962962963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75.6756756756757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1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35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3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5</v>
      </c>
      <c r="AK11" s="704">
        <v>9</v>
      </c>
      <c r="AL11" s="704">
        <v>6</v>
      </c>
      <c r="AM11" s="704">
        <v>5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12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0.93</v>
      </c>
      <c r="BC11" s="1032">
        <v>1.32</v>
      </c>
      <c r="BD11" s="1032">
        <v>1.09</v>
      </c>
      <c r="BE11" s="1032">
        <v>0.96</v>
      </c>
      <c r="BF11" s="1032">
        <v>0.29</v>
      </c>
      <c r="BG11" s="1035">
        <v>0.27</v>
      </c>
      <c r="BH11" s="1049">
        <f t="shared" si="0"/>
        <v>3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3</v>
      </c>
      <c r="BU11" s="814">
        <f t="shared" si="5"/>
        <v>10</v>
      </c>
      <c r="BV11" s="814">
        <f t="shared" si="5"/>
        <v>6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22.5806451612903</v>
      </c>
      <c r="CA11" s="1060">
        <f t="shared" si="6"/>
        <v>53.030303030303</v>
      </c>
      <c r="CB11" s="1060">
        <f t="shared" si="6"/>
        <v>38.5321100917431</v>
      </c>
      <c r="CC11" s="1060">
        <f t="shared" si="6"/>
        <v>145.833333333333</v>
      </c>
      <c r="CD11" s="1060">
        <f t="shared" si="6"/>
        <v>217.241379310345</v>
      </c>
      <c r="CE11" s="1079">
        <f t="shared" si="6"/>
        <v>155.555555555556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/>
      <c r="AF12" s="967"/>
      <c r="AG12" s="967">
        <v>2</v>
      </c>
      <c r="AH12" s="967"/>
      <c r="AI12" s="1003"/>
      <c r="AJ12" s="577">
        <v>10</v>
      </c>
      <c r="AK12" s="967">
        <v>8</v>
      </c>
      <c r="AL12" s="967">
        <v>5</v>
      </c>
      <c r="AM12" s="967">
        <v>6</v>
      </c>
      <c r="AN12" s="967"/>
      <c r="AO12" s="1003"/>
      <c r="AP12" s="1036">
        <v>13</v>
      </c>
      <c r="AQ12" s="1037">
        <v>12</v>
      </c>
      <c r="AR12" s="1037">
        <v>13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11</v>
      </c>
      <c r="AZ12" s="1037">
        <v>5</v>
      </c>
      <c r="BA12" s="1038">
        <v>4</v>
      </c>
      <c r="BB12" s="1036">
        <v>1.77</v>
      </c>
      <c r="BC12" s="1037">
        <v>1.4</v>
      </c>
      <c r="BD12" s="1037">
        <v>1.15</v>
      </c>
      <c r="BE12" s="1037">
        <v>1.1</v>
      </c>
      <c r="BF12" s="1037">
        <v>0.18</v>
      </c>
      <c r="BG12" s="1038">
        <v>0.17</v>
      </c>
      <c r="BH12" s="802">
        <f t="shared" si="0"/>
        <v>2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/>
      <c r="BO12" s="1020"/>
      <c r="BP12" s="1020"/>
      <c r="BQ12" s="1020"/>
      <c r="BR12" s="1020"/>
      <c r="BS12" s="1006"/>
      <c r="BT12" s="817">
        <f t="shared" si="7"/>
        <v>2</v>
      </c>
      <c r="BU12" s="818">
        <f t="shared" si="5"/>
        <v>14</v>
      </c>
      <c r="BV12" s="818">
        <f t="shared" si="5"/>
        <v>36</v>
      </c>
      <c r="BW12" s="818">
        <f t="shared" si="5"/>
        <v>4</v>
      </c>
      <c r="BX12" s="818">
        <f t="shared" si="5"/>
        <v>2</v>
      </c>
      <c r="BY12" s="1067">
        <f t="shared" si="5"/>
        <v>10</v>
      </c>
      <c r="BZ12" s="1068">
        <f t="shared" si="8"/>
        <v>7.90960451977401</v>
      </c>
      <c r="CA12" s="1069">
        <f t="shared" si="6"/>
        <v>70</v>
      </c>
      <c r="CB12" s="1069">
        <f t="shared" si="6"/>
        <v>219.130434782609</v>
      </c>
      <c r="CC12" s="1069">
        <f t="shared" si="6"/>
        <v>25.4545454545455</v>
      </c>
      <c r="CD12" s="1069">
        <f t="shared" si="6"/>
        <v>77.7777777777778</v>
      </c>
      <c r="CE12" s="1080">
        <f t="shared" si="6"/>
        <v>411.764705882353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6</v>
      </c>
      <c r="M13" s="704">
        <v>3</v>
      </c>
      <c r="N13" s="704">
        <v>7</v>
      </c>
      <c r="O13" s="704">
        <v>3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1</v>
      </c>
      <c r="AG13" s="704"/>
      <c r="AH13" s="704"/>
      <c r="AI13" s="987"/>
      <c r="AJ13" s="703">
        <v>23</v>
      </c>
      <c r="AK13" s="704">
        <v>10</v>
      </c>
      <c r="AL13" s="704">
        <v>8</v>
      </c>
      <c r="AM13" s="1028">
        <v>5</v>
      </c>
      <c r="AN13" s="1028">
        <v>3</v>
      </c>
      <c r="AO13" s="987"/>
      <c r="AP13" s="1031">
        <v>38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34</v>
      </c>
      <c r="AX13" s="1032">
        <v>16</v>
      </c>
      <c r="AY13" s="1039">
        <v>8</v>
      </c>
      <c r="AZ13" s="1039">
        <v>4</v>
      </c>
      <c r="BA13" s="990"/>
      <c r="BB13" s="1031">
        <v>4.7</v>
      </c>
      <c r="BC13" s="1032">
        <v>2.49</v>
      </c>
      <c r="BD13" s="1032">
        <v>1.41</v>
      </c>
      <c r="BE13" s="1032">
        <v>0.72</v>
      </c>
      <c r="BF13" s="1032">
        <v>0.41</v>
      </c>
      <c r="BG13" s="990"/>
      <c r="BH13" s="1049">
        <f t="shared" si="0"/>
        <v>10</v>
      </c>
      <c r="BI13" s="799">
        <f t="shared" si="1"/>
        <v>23</v>
      </c>
      <c r="BJ13" s="799">
        <f t="shared" si="2"/>
        <v>17</v>
      </c>
      <c r="BK13" s="799">
        <f t="shared" si="3"/>
        <v>3</v>
      </c>
      <c r="BL13" s="799">
        <f t="shared" si="4"/>
        <v>12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10</v>
      </c>
      <c r="BU13" s="814">
        <f t="shared" si="5"/>
        <v>23</v>
      </c>
      <c r="BV13" s="814">
        <f t="shared" si="5"/>
        <v>17</v>
      </c>
      <c r="BW13" s="814">
        <f t="shared" ref="BW13:BW15" si="9">BK13+BQ13</f>
        <v>3</v>
      </c>
      <c r="BX13" s="814">
        <f t="shared" ref="BX13:BX15" si="10">BL13+BR13</f>
        <v>12</v>
      </c>
      <c r="BY13" s="990"/>
      <c r="BZ13" s="1059">
        <f t="shared" si="8"/>
        <v>14.8936170212766</v>
      </c>
      <c r="CA13" s="1060">
        <f t="shared" si="6"/>
        <v>64.6586345381526</v>
      </c>
      <c r="CB13" s="1060">
        <f t="shared" si="6"/>
        <v>84.3971631205674</v>
      </c>
      <c r="CC13" s="1060">
        <f t="shared" ref="CC13:CC15" si="11">IF(BE13&lt;&gt;0,BW13/BE13*7,"-")</f>
        <v>29.1666666666667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7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14</v>
      </c>
      <c r="AK14" s="964">
        <v>2</v>
      </c>
      <c r="AL14" s="964">
        <v>4</v>
      </c>
      <c r="AM14" s="1029">
        <v>3</v>
      </c>
      <c r="AN14" s="1029"/>
      <c r="AO14" s="991"/>
      <c r="AP14" s="568">
        <v>23</v>
      </c>
      <c r="AQ14" s="773">
        <v>12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25</v>
      </c>
      <c r="AX14" s="773">
        <v>6</v>
      </c>
      <c r="AY14" s="1040">
        <v>7</v>
      </c>
      <c r="AZ14" s="1040">
        <v>2</v>
      </c>
      <c r="BA14" s="995"/>
      <c r="BB14" s="568">
        <v>2.72</v>
      </c>
      <c r="BC14" s="773">
        <v>0.95</v>
      </c>
      <c r="BD14" s="773">
        <v>0.51</v>
      </c>
      <c r="BE14" s="773">
        <v>0.46</v>
      </c>
      <c r="BF14" s="773">
        <v>0.07</v>
      </c>
      <c r="BG14" s="995"/>
      <c r="BH14" s="586">
        <f t="shared" si="0"/>
        <v>29</v>
      </c>
      <c r="BI14" s="1046">
        <f t="shared" si="1"/>
        <v>26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29</v>
      </c>
      <c r="BU14" s="1061">
        <f t="shared" si="5"/>
        <v>26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74.6323529411765</v>
      </c>
      <c r="CA14" s="833">
        <f t="shared" si="6"/>
        <v>191.578947368421</v>
      </c>
      <c r="CB14" s="833">
        <f t="shared" si="6"/>
        <v>137.254901960784</v>
      </c>
      <c r="CC14" s="833">
        <f t="shared" si="11"/>
        <v>197.826086956522</v>
      </c>
      <c r="CD14" s="833">
        <f t="shared" si="12"/>
        <v>1500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13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2</v>
      </c>
      <c r="AE15" s="967"/>
      <c r="AF15" s="967"/>
      <c r="AG15" s="967"/>
      <c r="AH15" s="967"/>
      <c r="AI15" s="996"/>
      <c r="AJ15" s="577">
        <v>11</v>
      </c>
      <c r="AK15" s="967"/>
      <c r="AL15" s="967">
        <v>6</v>
      </c>
      <c r="AM15" s="1030">
        <v>2</v>
      </c>
      <c r="AN15" s="1030"/>
      <c r="AO15" s="996"/>
      <c r="AP15" s="579">
        <v>39</v>
      </c>
      <c r="AQ15" s="778">
        <v>17</v>
      </c>
      <c r="AR15" s="778">
        <v>20</v>
      </c>
      <c r="AS15" s="1041">
        <v>4</v>
      </c>
      <c r="AT15" s="1041"/>
      <c r="AU15" s="999"/>
      <c r="AV15" s="579">
        <v>81</v>
      </c>
      <c r="AW15" s="778">
        <v>59</v>
      </c>
      <c r="AX15" s="778">
        <v>36</v>
      </c>
      <c r="AY15" s="1041">
        <v>7</v>
      </c>
      <c r="AZ15" s="1041">
        <v>1</v>
      </c>
      <c r="BA15" s="999"/>
      <c r="BB15" s="579">
        <v>3.7</v>
      </c>
      <c r="BC15" s="778">
        <v>1.51</v>
      </c>
      <c r="BD15" s="778">
        <v>1.68</v>
      </c>
      <c r="BE15" s="778">
        <v>0.39</v>
      </c>
      <c r="BF15" s="778">
        <v>0.02</v>
      </c>
      <c r="BG15" s="999"/>
      <c r="BH15" s="598">
        <f t="shared" si="0"/>
        <v>98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19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98</v>
      </c>
      <c r="BU15" s="1065">
        <f t="shared" si="5"/>
        <v>100</v>
      </c>
      <c r="BV15" s="1065">
        <f t="shared" si="5"/>
        <v>22</v>
      </c>
      <c r="BW15" s="1065">
        <f t="shared" si="9"/>
        <v>5</v>
      </c>
      <c r="BX15" s="1065">
        <f t="shared" si="10"/>
        <v>19</v>
      </c>
      <c r="BY15" s="999"/>
      <c r="BZ15" s="836">
        <f t="shared" si="8"/>
        <v>185.405405405405</v>
      </c>
      <c r="CA15" s="837">
        <f t="shared" si="6"/>
        <v>463.576158940397</v>
      </c>
      <c r="CB15" s="837">
        <f t="shared" si="6"/>
        <v>91.6666666666667</v>
      </c>
      <c r="CC15" s="837">
        <f t="shared" si="11"/>
        <v>89.7435897435897</v>
      </c>
      <c r="CD15" s="837">
        <f t="shared" si="12"/>
        <v>6650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1023.07692307692</v>
      </c>
      <c r="CB16" s="1060">
        <f t="shared" si="6"/>
        <v>280</v>
      </c>
      <c r="CC16" s="1060">
        <f t="shared" si="6"/>
        <v>933.333333333333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1</v>
      </c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1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10</v>
      </c>
      <c r="AW17" s="773">
        <v>24</v>
      </c>
      <c r="AX17" s="773">
        <v>8</v>
      </c>
      <c r="AY17" s="773">
        <v>4</v>
      </c>
      <c r="AZ17" s="773">
        <v>1</v>
      </c>
      <c r="BA17" s="995"/>
      <c r="BB17" s="568">
        <v>0.8</v>
      </c>
      <c r="BC17" s="773">
        <v>1.61</v>
      </c>
      <c r="BD17" s="773">
        <v>0.47</v>
      </c>
      <c r="BE17" s="773">
        <v>0.27</v>
      </c>
      <c r="BF17" s="773">
        <v>0.27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19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19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183.75</v>
      </c>
      <c r="CA17" s="833">
        <f t="shared" si="6"/>
        <v>139.130434782609</v>
      </c>
      <c r="CB17" s="833">
        <f t="shared" si="6"/>
        <v>282.978723404255</v>
      </c>
      <c r="CC17" s="833">
        <f t="shared" si="6"/>
        <v>570.37037037037</v>
      </c>
      <c r="CD17" s="833">
        <f t="shared" si="6"/>
        <v>362.962962962963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0.63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673.076923076923</v>
      </c>
      <c r="CA18" s="845">
        <f t="shared" si="6"/>
        <v>921.052631578947</v>
      </c>
      <c r="CB18" s="845" t="str">
        <f t="shared" si="6"/>
        <v>-</v>
      </c>
      <c r="CC18" s="845">
        <f t="shared" si="6"/>
        <v>177.777777777778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3</v>
      </c>
      <c r="AQ20" s="1042"/>
      <c r="AR20" s="1042">
        <v>2</v>
      </c>
      <c r="AS20" s="1042">
        <v>1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0.15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291.666666666667</v>
      </c>
      <c r="CA20" s="1071">
        <f t="shared" si="8"/>
        <v>3266.66666666667</v>
      </c>
      <c r="CB20" s="1071">
        <f t="shared" si="8"/>
        <v>245</v>
      </c>
      <c r="CC20" s="1071">
        <f t="shared" si="8"/>
        <v>186.666666666667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3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0.43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32.5581395348837</v>
      </c>
      <c r="CB21" s="1069">
        <f t="shared" si="8"/>
        <v>1137.5</v>
      </c>
      <c r="CC21" s="1069">
        <f t="shared" si="8"/>
        <v>1225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2</v>
      </c>
      <c r="AQ22" s="1032">
        <v>2</v>
      </c>
      <c r="AR22" s="1032">
        <v>3</v>
      </c>
      <c r="AS22" s="1032">
        <v>1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0.26</v>
      </c>
      <c r="BC22" s="1032">
        <v>0.19</v>
      </c>
      <c r="BD22" s="1032">
        <v>0.25</v>
      </c>
      <c r="BE22" s="1032">
        <v>0.15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80.7692307692308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1</v>
      </c>
      <c r="AL24" s="704">
        <v>3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7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0.3</v>
      </c>
      <c r="BD24" s="1032">
        <v>0.64</v>
      </c>
      <c r="BE24" s="1032">
        <v>0.1</v>
      </c>
      <c r="BF24" s="1032">
        <v>0.51</v>
      </c>
      <c r="BG24" s="1035">
        <v>0.25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3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373.333333333333</v>
      </c>
      <c r="CA24" s="1060">
        <f t="shared" si="8"/>
        <v>280</v>
      </c>
      <c r="CB24" s="1060">
        <f t="shared" si="8"/>
        <v>32.8125</v>
      </c>
      <c r="CC24" s="1060">
        <f t="shared" si="8"/>
        <v>560</v>
      </c>
      <c r="CD24" s="1060">
        <f t="shared" si="8"/>
        <v>82.3529411764706</v>
      </c>
      <c r="CE24" s="1079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4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5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>
        <v>1</v>
      </c>
      <c r="AJ25" s="566">
        <v>6</v>
      </c>
      <c r="AK25" s="964">
        <v>4</v>
      </c>
      <c r="AL25" s="964">
        <v>7</v>
      </c>
      <c r="AM25" s="964">
        <v>5</v>
      </c>
      <c r="AN25" s="964">
        <v>4</v>
      </c>
      <c r="AO25" s="1015">
        <v>1</v>
      </c>
      <c r="AP25" s="1033">
        <v>13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18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25</v>
      </c>
      <c r="BA25" s="1043">
        <v>22</v>
      </c>
      <c r="BB25" s="1033">
        <v>1.19</v>
      </c>
      <c r="BC25" s="1042">
        <v>1.22</v>
      </c>
      <c r="BD25" s="1042">
        <v>1.41</v>
      </c>
      <c r="BE25" s="1042">
        <v>1.33</v>
      </c>
      <c r="BF25" s="1042">
        <v>1.09</v>
      </c>
      <c r="BG25" s="1043">
        <v>1.54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9</v>
      </c>
      <c r="BN25" s="1016"/>
      <c r="BO25" s="1017"/>
      <c r="BP25" s="1017"/>
      <c r="BQ25" s="1017"/>
      <c r="BR25" s="1017"/>
      <c r="BS25" s="1018"/>
      <c r="BT25" s="815">
        <f t="shared" si="7"/>
        <v>20</v>
      </c>
      <c r="BU25" s="816">
        <f t="shared" si="7"/>
        <v>19</v>
      </c>
      <c r="BV25" s="816">
        <f t="shared" si="7"/>
        <v>10</v>
      </c>
      <c r="BW25" s="816">
        <f t="shared" si="7"/>
        <v>25</v>
      </c>
      <c r="BX25" s="816">
        <f t="shared" si="7"/>
        <v>30</v>
      </c>
      <c r="BY25" s="1072">
        <f t="shared" si="7"/>
        <v>9</v>
      </c>
      <c r="BZ25" s="1063">
        <f t="shared" si="8"/>
        <v>117.647058823529</v>
      </c>
      <c r="CA25" s="1071">
        <f t="shared" si="8"/>
        <v>109.016393442623</v>
      </c>
      <c r="CB25" s="1071">
        <f t="shared" si="8"/>
        <v>49.645390070922</v>
      </c>
      <c r="CC25" s="1071">
        <f t="shared" si="8"/>
        <v>131.578947368421</v>
      </c>
      <c r="CD25" s="1071">
        <f t="shared" si="8"/>
        <v>192.660550458716</v>
      </c>
      <c r="CE25" s="1082">
        <f t="shared" si="8"/>
        <v>40.9090909090909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1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1</v>
      </c>
      <c r="AU26" s="1043">
        <v>2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0.08</v>
      </c>
      <c r="BC26" s="1042">
        <v>0.1</v>
      </c>
      <c r="BD26" s="1042">
        <v>0.41</v>
      </c>
      <c r="BE26" s="1042">
        <v>0.1</v>
      </c>
      <c r="BF26" s="1042">
        <v>0.07</v>
      </c>
      <c r="BG26" s="1043">
        <v>0.12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11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11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153.658536585366</v>
      </c>
      <c r="CC26" s="1071">
        <f t="shared" si="8"/>
        <v>770</v>
      </c>
      <c r="CD26" s="1071">
        <f t="shared" si="8"/>
        <v>1100</v>
      </c>
      <c r="CE26" s="1082">
        <f t="shared" si="8"/>
        <v>875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4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0.49</v>
      </c>
      <c r="BE27" s="1037"/>
      <c r="BF27" s="1037">
        <v>0.08</v>
      </c>
      <c r="BG27" s="1038">
        <v>0.27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180.645161290323</v>
      </c>
      <c r="CB27" s="1069">
        <f t="shared" si="8"/>
        <v>214.285714285714</v>
      </c>
      <c r="CC27" s="1069" t="str">
        <f t="shared" si="8"/>
        <v>-</v>
      </c>
      <c r="CD27" s="1069">
        <f t="shared" si="8"/>
        <v>1225</v>
      </c>
      <c r="CE27" s="1080">
        <f t="shared" si="8"/>
        <v>466.666666666667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770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7</v>
      </c>
      <c r="O29" s="704">
        <v>5</v>
      </c>
      <c r="P29" s="704">
        <v>9</v>
      </c>
      <c r="Q29" s="987"/>
      <c r="R29" s="1013"/>
      <c r="S29" s="1014">
        <v>7</v>
      </c>
      <c r="T29" s="1014">
        <v>36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/>
      <c r="AH29" s="704"/>
      <c r="AI29" s="987"/>
      <c r="AJ29" s="703">
        <v>5</v>
      </c>
      <c r="AK29" s="704">
        <v>2</v>
      </c>
      <c r="AL29" s="704">
        <v>14</v>
      </c>
      <c r="AM29" s="704"/>
      <c r="AN29" s="704">
        <v>5</v>
      </c>
      <c r="AO29" s="987"/>
      <c r="AP29" s="1031">
        <v>6</v>
      </c>
      <c r="AQ29" s="1032">
        <v>8</v>
      </c>
      <c r="AR29" s="1032">
        <v>26</v>
      </c>
      <c r="AS29" s="1032">
        <v>23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0.68</v>
      </c>
      <c r="BC29" s="1032">
        <v>0.58</v>
      </c>
      <c r="BD29" s="1032">
        <v>2.55</v>
      </c>
      <c r="BE29" s="1032">
        <v>1.36</v>
      </c>
      <c r="BF29" s="1032">
        <v>1.17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43</v>
      </c>
      <c r="BK29" s="799">
        <f t="shared" si="13"/>
        <v>30</v>
      </c>
      <c r="BL29" s="799">
        <f>IF($A$1="补货",P29+V29+AB29,P29)</f>
        <v>14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43</v>
      </c>
      <c r="BW29" s="814">
        <f t="shared" si="7"/>
        <v>30</v>
      </c>
      <c r="BX29" s="814">
        <f t="shared" si="7"/>
        <v>14</v>
      </c>
      <c r="BY29" s="990"/>
      <c r="BZ29" s="1059">
        <f t="shared" si="8"/>
        <v>51.4705882352941</v>
      </c>
      <c r="CA29" s="1060">
        <f t="shared" si="8"/>
        <v>156.896551724138</v>
      </c>
      <c r="CB29" s="1060">
        <f t="shared" si="8"/>
        <v>118.039215686275</v>
      </c>
      <c r="CC29" s="1060">
        <f t="shared" si="8"/>
        <v>154.411764705882</v>
      </c>
      <c r="CD29" s="1060">
        <f t="shared" si="8"/>
        <v>83.7606837606838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1</v>
      </c>
      <c r="AQ30" s="1037">
        <v>7</v>
      </c>
      <c r="AR30" s="1037">
        <v>8</v>
      </c>
      <c r="AS30" s="1037">
        <v>12</v>
      </c>
      <c r="AT30" s="1037">
        <v>14</v>
      </c>
      <c r="AU30" s="999"/>
      <c r="AV30" s="1036">
        <v>3</v>
      </c>
      <c r="AW30" s="1037">
        <v>8</v>
      </c>
      <c r="AX30" s="1037">
        <v>13</v>
      </c>
      <c r="AY30" s="1037">
        <v>25</v>
      </c>
      <c r="AZ30" s="1037">
        <v>17</v>
      </c>
      <c r="BA30" s="999"/>
      <c r="BB30" s="1036">
        <v>0.15</v>
      </c>
      <c r="BC30" s="1037">
        <v>0.65</v>
      </c>
      <c r="BD30" s="1037">
        <v>0.55</v>
      </c>
      <c r="BE30" s="1037">
        <v>0.81</v>
      </c>
      <c r="BF30" s="1037">
        <v>1.1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5</v>
      </c>
      <c r="BW30" s="818">
        <f t="shared" si="7"/>
        <v>20</v>
      </c>
      <c r="BX30" s="818">
        <f t="shared" si="7"/>
        <v>7</v>
      </c>
      <c r="BY30" s="999"/>
      <c r="BZ30" s="1068">
        <f t="shared" si="8"/>
        <v>840</v>
      </c>
      <c r="CA30" s="1069">
        <f t="shared" si="8"/>
        <v>107.692307692308</v>
      </c>
      <c r="CB30" s="1069">
        <f t="shared" si="8"/>
        <v>63.6363636363636</v>
      </c>
      <c r="CC30" s="1069">
        <f t="shared" si="8"/>
        <v>172.839506172839</v>
      </c>
      <c r="CD30" s="1069">
        <f t="shared" si="8"/>
        <v>44.5454545454545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1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0.51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1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1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13.7254901960784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1486</v>
      </c>
      <c r="E118" s="167"/>
      <c r="F118" s="95" t="s">
        <v>16</v>
      </c>
      <c r="G118" s="67" t="s">
        <v>1487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1488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484</v>
      </c>
      <c r="D135" s="60" t="s">
        <v>1490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478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482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3</v>
      </c>
      <c r="BE10" s="777"/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/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 t="str">
        <f t="shared" si="6"/>
        <v>-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6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1</v>
      </c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>
        <v>0.02</v>
      </c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4550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2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1400</v>
      </c>
      <c r="CO13" s="833">
        <f t="shared" si="18"/>
        <v>420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245</v>
      </c>
      <c r="CN18" s="837">
        <f t="shared" si="17"/>
        <v>420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5</v>
      </c>
      <c r="J3" s="564">
        <v>4</v>
      </c>
      <c r="K3" s="564"/>
      <c r="L3" s="563">
        <v>1</v>
      </c>
      <c r="M3" s="563">
        <v>6</v>
      </c>
      <c r="N3" s="565">
        <v>8</v>
      </c>
      <c r="O3" s="565">
        <v>9</v>
      </c>
      <c r="P3" s="565">
        <v>0.99</v>
      </c>
      <c r="Q3" s="584">
        <f t="shared" ref="Q3:Q34" si="0">IF($A$1="补货",I3+J3+K3,I3)</f>
        <v>9</v>
      </c>
      <c r="R3" s="564"/>
      <c r="S3" s="584">
        <f>Q3+R3</f>
        <v>9</v>
      </c>
      <c r="T3" s="585">
        <f>IF(P3&lt;&gt;0,S3/P3*7,"-")</f>
        <v>63.6363636363636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4</v>
      </c>
      <c r="J4" s="567">
        <v>8</v>
      </c>
      <c r="K4" s="567"/>
      <c r="L4" s="566">
        <v>7</v>
      </c>
      <c r="M4" s="566">
        <v>25</v>
      </c>
      <c r="N4" s="568">
        <v>37</v>
      </c>
      <c r="O4" s="568">
        <v>46</v>
      </c>
      <c r="P4" s="568">
        <v>5.16</v>
      </c>
      <c r="Q4" s="586">
        <f t="shared" si="0"/>
        <v>12</v>
      </c>
      <c r="R4" s="567"/>
      <c r="S4" s="587">
        <f>Q4+R4</f>
        <v>12</v>
      </c>
      <c r="T4" s="588">
        <f>IF(P4&lt;&gt;0,S4/P4*7,"-")</f>
        <v>16.2790697674419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6</v>
      </c>
      <c r="P11" s="571">
        <v>0.3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653.333333333333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675.862068965517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4</v>
      </c>
      <c r="O20" s="579">
        <v>5</v>
      </c>
      <c r="P20" s="579">
        <v>0.29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193.103448275862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145.833333333333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56.5656565656566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1</v>
      </c>
      <c r="M23" s="566">
        <v>6</v>
      </c>
      <c r="N23" s="568">
        <v>11</v>
      </c>
      <c r="O23" s="568">
        <v>14</v>
      </c>
      <c r="P23" s="568">
        <v>1.17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155.555555555556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/>
      <c r="M24" s="566">
        <v>6</v>
      </c>
      <c r="N24" s="568">
        <v>9</v>
      </c>
      <c r="O24" s="568">
        <v>14</v>
      </c>
      <c r="P24" s="568">
        <v>0.95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176.842105263158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10</v>
      </c>
      <c r="O25" s="568">
        <v>17</v>
      </c>
      <c r="P25" s="568">
        <v>1.18</v>
      </c>
      <c r="Q25" s="586">
        <f t="shared" si="0"/>
        <v>18</v>
      </c>
      <c r="R25" s="567"/>
      <c r="S25" s="587">
        <f t="shared" si="1"/>
        <v>18</v>
      </c>
      <c r="T25" s="588">
        <f t="shared" si="2"/>
        <v>106.779661016949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3</v>
      </c>
      <c r="J26" s="567">
        <v>20</v>
      </c>
      <c r="K26" s="567"/>
      <c r="L26" s="566">
        <v>1</v>
      </c>
      <c r="M26" s="566">
        <v>4</v>
      </c>
      <c r="N26" s="568">
        <v>6</v>
      </c>
      <c r="O26" s="568">
        <v>11</v>
      </c>
      <c r="P26" s="568">
        <v>1.16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138.793103448276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1</v>
      </c>
      <c r="N40" s="568">
        <v>4</v>
      </c>
      <c r="O40" s="568">
        <v>6</v>
      </c>
      <c r="P40" s="568">
        <v>0.3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256.666666666667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>
        <v>1</v>
      </c>
      <c r="M46" s="566">
        <v>1</v>
      </c>
      <c r="N46" s="568">
        <v>2</v>
      </c>
      <c r="O46" s="568">
        <v>4</v>
      </c>
      <c r="P46" s="568">
        <v>0.35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360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494.117647058823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3</v>
      </c>
      <c r="N49" s="571">
        <v>4</v>
      </c>
      <c r="O49" s="571">
        <v>7</v>
      </c>
      <c r="P49" s="571">
        <v>0.46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1983.33333333333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80.327868852459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3</v>
      </c>
      <c r="O55" s="568">
        <v>6</v>
      </c>
      <c r="P55" s="568">
        <v>0.27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181.481481481481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>
        <v>1</v>
      </c>
      <c r="M60" s="566">
        <v>1</v>
      </c>
      <c r="N60" s="568">
        <v>1</v>
      </c>
      <c r="O60" s="568">
        <v>1</v>
      </c>
      <c r="P60" s="568">
        <v>0.27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155.555555555556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>
        <v>1</v>
      </c>
      <c r="M64" s="569">
        <v>4</v>
      </c>
      <c r="N64" s="571">
        <v>5</v>
      </c>
      <c r="O64" s="571">
        <v>6</v>
      </c>
      <c r="P64" s="571">
        <v>0.7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70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308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1.09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12.8440366972477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1</v>
      </c>
      <c r="M5" s="437"/>
      <c r="N5" s="62">
        <v>23</v>
      </c>
      <c r="O5" s="62"/>
      <c r="P5" s="438">
        <v>3</v>
      </c>
      <c r="Q5" s="438">
        <v>6</v>
      </c>
      <c r="R5" s="438">
        <v>7</v>
      </c>
      <c r="S5" s="438">
        <v>9</v>
      </c>
      <c r="T5" s="438">
        <v>1.26</v>
      </c>
      <c r="U5" s="452">
        <f t="shared" si="0"/>
        <v>24</v>
      </c>
      <c r="V5" s="82"/>
      <c r="W5" s="452">
        <f t="shared" si="1"/>
        <v>24</v>
      </c>
      <c r="X5" s="453">
        <f t="shared" si="2"/>
        <v>133.333333333333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5</v>
      </c>
      <c r="M6" s="437"/>
      <c r="N6" s="62">
        <v>6</v>
      </c>
      <c r="O6" s="62"/>
      <c r="P6" s="438">
        <v>1</v>
      </c>
      <c r="Q6" s="438">
        <v>4</v>
      </c>
      <c r="R6" s="438">
        <v>10</v>
      </c>
      <c r="S6" s="438">
        <v>12</v>
      </c>
      <c r="T6" s="438">
        <v>0.97</v>
      </c>
      <c r="U6" s="452">
        <f t="shared" si="0"/>
        <v>11</v>
      </c>
      <c r="V6" s="82"/>
      <c r="W6" s="452">
        <f t="shared" si="1"/>
        <v>11</v>
      </c>
      <c r="X6" s="453">
        <f t="shared" si="2"/>
        <v>79.3814432989691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8</v>
      </c>
      <c r="O7" s="65"/>
      <c r="P7" s="440">
        <v>1</v>
      </c>
      <c r="Q7" s="440">
        <v>3</v>
      </c>
      <c r="R7" s="440">
        <v>7</v>
      </c>
      <c r="S7" s="440">
        <v>12</v>
      </c>
      <c r="T7" s="440">
        <v>0.79</v>
      </c>
      <c r="U7" s="454">
        <f t="shared" si="0"/>
        <v>14</v>
      </c>
      <c r="V7" s="84"/>
      <c r="W7" s="455">
        <f t="shared" si="1"/>
        <v>14</v>
      </c>
      <c r="X7" s="456">
        <f t="shared" si="2"/>
        <v>124.050632911392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14</v>
      </c>
      <c r="V10" s="82"/>
      <c r="W10" s="452">
        <f t="shared" si="1"/>
        <v>14</v>
      </c>
      <c r="X10" s="453">
        <f t="shared" si="2"/>
        <v>306.25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1</v>
      </c>
      <c r="M11" s="439"/>
      <c r="N11" s="65">
        <v>14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0.9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116.666666666667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2</v>
      </c>
      <c r="M14" s="437"/>
      <c r="N14" s="62">
        <v>16</v>
      </c>
      <c r="O14" s="62"/>
      <c r="P14" s="438">
        <v>2</v>
      </c>
      <c r="Q14" s="438">
        <v>3</v>
      </c>
      <c r="R14" s="438">
        <v>5</v>
      </c>
      <c r="S14" s="438">
        <v>8</v>
      </c>
      <c r="T14" s="438">
        <v>1.16</v>
      </c>
      <c r="U14" s="452">
        <f t="shared" si="0"/>
        <v>18</v>
      </c>
      <c r="V14" s="82"/>
      <c r="W14" s="452">
        <f t="shared" si="1"/>
        <v>18</v>
      </c>
      <c r="X14" s="453">
        <f t="shared" si="2"/>
        <v>108.620689655172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24</v>
      </c>
      <c r="O15" s="65"/>
      <c r="P15" s="440"/>
      <c r="Q15" s="440">
        <v>3</v>
      </c>
      <c r="R15" s="440">
        <v>5</v>
      </c>
      <c r="S15" s="440">
        <v>10</v>
      </c>
      <c r="T15" s="440">
        <v>0.54</v>
      </c>
      <c r="U15" s="454">
        <f t="shared" si="0"/>
        <v>28</v>
      </c>
      <c r="V15" s="84"/>
      <c r="W15" s="455">
        <f t="shared" si="1"/>
        <v>28</v>
      </c>
      <c r="X15" s="456">
        <f t="shared" si="2"/>
        <v>362.962962962963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/>
      <c r="Q16" s="442">
        <v>18</v>
      </c>
      <c r="R16" s="442">
        <v>34</v>
      </c>
      <c r="S16" s="442">
        <v>60</v>
      </c>
      <c r="T16" s="442">
        <v>3.38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3</v>
      </c>
      <c r="M17" s="437"/>
      <c r="N17" s="62"/>
      <c r="O17" s="62"/>
      <c r="P17" s="438">
        <v>5</v>
      </c>
      <c r="Q17" s="438">
        <v>28</v>
      </c>
      <c r="R17" s="438">
        <v>41</v>
      </c>
      <c r="S17" s="438">
        <v>71</v>
      </c>
      <c r="T17" s="438">
        <v>5.25</v>
      </c>
      <c r="U17" s="452">
        <f t="shared" si="0"/>
        <v>3</v>
      </c>
      <c r="V17" s="82"/>
      <c r="W17" s="452">
        <f t="shared" si="1"/>
        <v>3</v>
      </c>
      <c r="X17" s="453">
        <f t="shared" si="2"/>
        <v>4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13</v>
      </c>
      <c r="M18" s="439"/>
      <c r="N18" s="65">
        <v>246</v>
      </c>
      <c r="O18" s="65"/>
      <c r="P18" s="440">
        <v>4</v>
      </c>
      <c r="Q18" s="440">
        <v>20</v>
      </c>
      <c r="R18" s="440">
        <v>40</v>
      </c>
      <c r="S18" s="440">
        <v>57</v>
      </c>
      <c r="T18" s="440">
        <v>4.99</v>
      </c>
      <c r="U18" s="454">
        <f t="shared" si="0"/>
        <v>259</v>
      </c>
      <c r="V18" s="84"/>
      <c r="W18" s="455">
        <f t="shared" si="1"/>
        <v>259</v>
      </c>
      <c r="X18" s="456">
        <f t="shared" si="2"/>
        <v>363.326653306613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408.333333333333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3094.73684210526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11</v>
      </c>
      <c r="M24" s="437"/>
      <c r="N24" s="62">
        <v>160</v>
      </c>
      <c r="O24" s="62"/>
      <c r="P24" s="438">
        <v>2</v>
      </c>
      <c r="Q24" s="438">
        <v>7</v>
      </c>
      <c r="R24" s="438">
        <v>17</v>
      </c>
      <c r="S24" s="438">
        <v>37</v>
      </c>
      <c r="T24" s="438">
        <v>1.96</v>
      </c>
      <c r="U24" s="452">
        <f t="shared" si="0"/>
        <v>171</v>
      </c>
      <c r="V24" s="82"/>
      <c r="W24" s="452">
        <f t="shared" si="3"/>
        <v>171</v>
      </c>
      <c r="X24" s="453">
        <f t="shared" si="4"/>
        <v>610.714285714286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8</v>
      </c>
      <c r="M25" s="439"/>
      <c r="N25" s="65">
        <v>135</v>
      </c>
      <c r="O25" s="65"/>
      <c r="P25" s="440">
        <v>3</v>
      </c>
      <c r="Q25" s="440">
        <v>14</v>
      </c>
      <c r="R25" s="440">
        <v>21</v>
      </c>
      <c r="S25" s="440">
        <v>37</v>
      </c>
      <c r="T25" s="440">
        <v>3.09</v>
      </c>
      <c r="U25" s="454">
        <f t="shared" si="0"/>
        <v>143</v>
      </c>
      <c r="V25" s="84"/>
      <c r="W25" s="455">
        <f t="shared" si="3"/>
        <v>143</v>
      </c>
      <c r="X25" s="456">
        <f t="shared" si="4"/>
        <v>323.948220064725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5</v>
      </c>
      <c r="V27" s="82"/>
      <c r="W27" s="463">
        <f t="shared" si="3"/>
        <v>5</v>
      </c>
      <c r="X27" s="453">
        <f t="shared" si="4"/>
        <v>250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3</v>
      </c>
      <c r="M28" s="443"/>
      <c r="N28" s="79">
        <v>11</v>
      </c>
      <c r="O28" s="79"/>
      <c r="P28" s="447"/>
      <c r="Q28" s="447">
        <v>3</v>
      </c>
      <c r="R28" s="447">
        <v>6</v>
      </c>
      <c r="S28" s="447">
        <v>7</v>
      </c>
      <c r="T28" s="444">
        <v>0.53</v>
      </c>
      <c r="U28" s="83">
        <f t="shared" si="0"/>
        <v>14</v>
      </c>
      <c r="V28" s="83"/>
      <c r="W28" s="465">
        <f t="shared" si="3"/>
        <v>14</v>
      </c>
      <c r="X28" s="466">
        <f t="shared" si="4"/>
        <v>184.905660377358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6</v>
      </c>
      <c r="O31" s="62"/>
      <c r="P31" s="446">
        <v>1</v>
      </c>
      <c r="Q31" s="446">
        <v>1</v>
      </c>
      <c r="R31" s="446">
        <v>1</v>
      </c>
      <c r="S31" s="446">
        <v>1</v>
      </c>
      <c r="T31" s="438">
        <v>0.62</v>
      </c>
      <c r="U31" s="82">
        <f t="shared" si="0"/>
        <v>8</v>
      </c>
      <c r="V31" s="82"/>
      <c r="W31" s="463">
        <f t="shared" si="3"/>
        <v>8</v>
      </c>
      <c r="X31" s="453">
        <f t="shared" si="4"/>
        <v>90.3225806451613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1</v>
      </c>
      <c r="M32" s="443"/>
      <c r="N32" s="79">
        <v>15</v>
      </c>
      <c r="O32" s="79"/>
      <c r="P32" s="447">
        <v>2</v>
      </c>
      <c r="Q32" s="447">
        <v>3</v>
      </c>
      <c r="R32" s="447">
        <v>5</v>
      </c>
      <c r="S32" s="447">
        <v>5</v>
      </c>
      <c r="T32" s="444">
        <v>0.76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147.368421052632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2</v>
      </c>
      <c r="M33" s="439"/>
      <c r="N33" s="65">
        <v>5</v>
      </c>
      <c r="O33" s="65"/>
      <c r="P33" s="448">
        <v>1</v>
      </c>
      <c r="Q33" s="448">
        <v>6</v>
      </c>
      <c r="R33" s="448">
        <v>10</v>
      </c>
      <c r="S33" s="448">
        <v>12</v>
      </c>
      <c r="T33" s="440">
        <v>1.11</v>
      </c>
      <c r="U33" s="84">
        <f t="shared" si="0"/>
        <v>7</v>
      </c>
      <c r="V33" s="84"/>
      <c r="W33" s="468">
        <f t="shared" si="3"/>
        <v>7</v>
      </c>
      <c r="X33" s="456">
        <f t="shared" si="4"/>
        <v>44.1441441441441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8</v>
      </c>
      <c r="V35" s="82"/>
      <c r="W35" s="463">
        <f t="shared" si="3"/>
        <v>8</v>
      </c>
      <c r="X35" s="453">
        <f t="shared" si="4"/>
        <v>143.589743589744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0.81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7</v>
      </c>
      <c r="V42" s="82"/>
      <c r="W42" s="463">
        <f t="shared" si="3"/>
        <v>7</v>
      </c>
      <c r="X42" s="453">
        <f t="shared" si="4"/>
        <v>204.166666666667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4</v>
      </c>
      <c r="V43" s="82"/>
      <c r="W43" s="463">
        <f t="shared" si="3"/>
        <v>4</v>
      </c>
      <c r="X43" s="453">
        <f t="shared" si="4"/>
        <v>560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130.232558139535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1</v>
      </c>
      <c r="M46" s="437"/>
      <c r="N46" s="62">
        <v>22</v>
      </c>
      <c r="O46" s="62"/>
      <c r="P46" s="446">
        <v>2</v>
      </c>
      <c r="Q46" s="446">
        <v>6</v>
      </c>
      <c r="R46" s="446">
        <v>6</v>
      </c>
      <c r="S46" s="446">
        <v>8</v>
      </c>
      <c r="T46" s="438">
        <v>1.05</v>
      </c>
      <c r="U46" s="82">
        <f t="shared" si="0"/>
        <v>23</v>
      </c>
      <c r="V46" s="82"/>
      <c r="W46" s="463">
        <f t="shared" si="3"/>
        <v>23</v>
      </c>
      <c r="X46" s="453">
        <f t="shared" si="4"/>
        <v>153.333333333333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/>
      <c r="Q49" s="445">
        <v>1</v>
      </c>
      <c r="R49" s="445">
        <v>1</v>
      </c>
      <c r="S49" s="445">
        <v>1</v>
      </c>
      <c r="T49" s="442">
        <v>0.12</v>
      </c>
      <c r="U49" s="68">
        <f t="shared" si="0"/>
        <v>7</v>
      </c>
      <c r="V49" s="68"/>
      <c r="W49" s="461">
        <f t="shared" si="3"/>
        <v>7</v>
      </c>
      <c r="X49" s="459">
        <f t="shared" si="4"/>
        <v>408.333333333333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/>
      <c r="M50" s="437"/>
      <c r="N50" s="62">
        <v>14</v>
      </c>
      <c r="O50" s="62"/>
      <c r="P50" s="446">
        <v>3</v>
      </c>
      <c r="Q50" s="446">
        <v>4</v>
      </c>
      <c r="R50" s="446">
        <v>4</v>
      </c>
      <c r="S50" s="446">
        <v>5</v>
      </c>
      <c r="T50" s="438">
        <v>0.95</v>
      </c>
      <c r="U50" s="82">
        <f t="shared" si="0"/>
        <v>14</v>
      </c>
      <c r="V50" s="82"/>
      <c r="W50" s="463">
        <f t="shared" si="3"/>
        <v>14</v>
      </c>
      <c r="X50" s="453">
        <f t="shared" si="4"/>
        <v>103.157894736842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/>
      <c r="M51" s="443"/>
      <c r="N51" s="79">
        <v>8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8</v>
      </c>
      <c r="V51" s="82"/>
      <c r="W51" s="463">
        <f t="shared" si="3"/>
        <v>8</v>
      </c>
      <c r="X51" s="453">
        <f t="shared" si="4"/>
        <v>78.8732394366197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560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4</v>
      </c>
      <c r="T65" s="438">
        <v>0.1</v>
      </c>
      <c r="U65" s="62">
        <f t="shared" si="0"/>
        <v>9</v>
      </c>
      <c r="V65" s="82"/>
      <c r="W65" s="62">
        <f t="shared" si="5"/>
        <v>9</v>
      </c>
      <c r="X65" s="453">
        <f t="shared" si="6"/>
        <v>630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1015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2</v>
      </c>
      <c r="S71" s="438">
        <v>3</v>
      </c>
      <c r="T71" s="438">
        <v>0.12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1458.33333333333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134.246575342466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255.555555555556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5</v>
      </c>
      <c r="M74" s="439"/>
      <c r="N74" s="65">
        <v>15</v>
      </c>
      <c r="O74" s="65"/>
      <c r="P74" s="440"/>
      <c r="Q74" s="440">
        <v>3</v>
      </c>
      <c r="R74" s="440">
        <v>4</v>
      </c>
      <c r="S74" s="440">
        <v>8</v>
      </c>
      <c r="T74" s="440">
        <v>0.47</v>
      </c>
      <c r="U74" s="454">
        <f t="shared" si="11"/>
        <v>20</v>
      </c>
      <c r="V74" s="84"/>
      <c r="W74" s="455">
        <f t="shared" si="5"/>
        <v>20</v>
      </c>
      <c r="X74" s="456">
        <f t="shared" si="6"/>
        <v>297.872340425532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2</v>
      </c>
      <c r="T83" s="481">
        <v>0.14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650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8</v>
      </c>
      <c r="V84" s="82"/>
      <c r="W84" s="463">
        <f t="shared" si="5"/>
        <v>8</v>
      </c>
      <c r="X84" s="453">
        <f t="shared" si="6"/>
        <v>180.645161290323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8</v>
      </c>
      <c r="T87" s="481">
        <v>0.12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>
        <v>1</v>
      </c>
      <c r="Q88" s="482">
        <v>3</v>
      </c>
      <c r="R88" s="482">
        <v>11</v>
      </c>
      <c r="S88" s="482">
        <v>19</v>
      </c>
      <c r="T88" s="482">
        <v>1.04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592.307692307692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8</v>
      </c>
      <c r="S89" s="485">
        <v>13</v>
      </c>
      <c r="T89" s="485">
        <v>0.69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1237.68115942029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456.521739130435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200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285.185185185185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641.666666666667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/>
      <c r="M129" s="441"/>
      <c r="N129" s="67">
        <v>6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0.39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107.692307692308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200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2</v>
      </c>
      <c r="M131" s="437"/>
      <c r="N131" s="62">
        <v>11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0.35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260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13</v>
      </c>
      <c r="O132" s="65"/>
      <c r="P132" s="440">
        <v>2</v>
      </c>
      <c r="Q132" s="440">
        <v>4</v>
      </c>
      <c r="R132" s="440">
        <v>7</v>
      </c>
      <c r="S132" s="440">
        <v>7</v>
      </c>
      <c r="T132" s="440">
        <v>0.93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112.903225806452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8</v>
      </c>
      <c r="V139" s="82"/>
      <c r="W139" s="452">
        <f t="shared" si="19"/>
        <v>8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3</v>
      </c>
      <c r="O140" s="65"/>
      <c r="P140" s="440"/>
      <c r="Q140" s="440">
        <v>2</v>
      </c>
      <c r="R140" s="440">
        <v>2</v>
      </c>
      <c r="S140" s="440">
        <v>4</v>
      </c>
      <c r="T140" s="440">
        <v>0.27</v>
      </c>
      <c r="U140" s="454">
        <f t="shared" si="16"/>
        <v>5</v>
      </c>
      <c r="V140" s="84"/>
      <c r="W140" s="455">
        <f t="shared" si="19"/>
        <v>5</v>
      </c>
      <c r="X140" s="456">
        <f t="shared" si="20"/>
        <v>129.62962962963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>
        <v>1</v>
      </c>
      <c r="Q141" s="442">
        <v>1</v>
      </c>
      <c r="R141" s="442">
        <v>1</v>
      </c>
      <c r="S141" s="442">
        <v>1</v>
      </c>
      <c r="T141" s="442">
        <v>0.62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67.741935483871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/>
      <c r="O142" s="62"/>
      <c r="P142" s="438">
        <v>1</v>
      </c>
      <c r="Q142" s="438">
        <v>3</v>
      </c>
      <c r="R142" s="438">
        <v>3</v>
      </c>
      <c r="S142" s="438">
        <v>6</v>
      </c>
      <c r="T142" s="438">
        <v>0.56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12.5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/>
      <c r="M144" s="439"/>
      <c r="N144" s="65">
        <v>9</v>
      </c>
      <c r="O144" s="65"/>
      <c r="P144" s="440">
        <v>1</v>
      </c>
      <c r="Q144" s="440">
        <v>1</v>
      </c>
      <c r="R144" s="440">
        <v>1</v>
      </c>
      <c r="S144" s="440">
        <v>1</v>
      </c>
      <c r="T144" s="440">
        <v>0.62</v>
      </c>
      <c r="U144" s="454">
        <f t="shared" si="16"/>
        <v>9</v>
      </c>
      <c r="V144" s="84"/>
      <c r="W144" s="455">
        <f t="shared" si="19"/>
        <v>9</v>
      </c>
      <c r="X144" s="456">
        <f t="shared" si="20"/>
        <v>101.612903225806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>
        <v>1</v>
      </c>
      <c r="Q156" s="440">
        <v>1</v>
      </c>
      <c r="R156" s="440">
        <v>1</v>
      </c>
      <c r="S156" s="440">
        <v>1</v>
      </c>
      <c r="T156" s="440">
        <v>0.62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135.483870967742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4550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1</v>
      </c>
      <c r="M169" s="437"/>
      <c r="N169" s="62">
        <v>1</v>
      </c>
      <c r="O169" s="62"/>
      <c r="P169" s="438"/>
      <c r="Q169" s="438">
        <v>1</v>
      </c>
      <c r="R169" s="438">
        <v>2</v>
      </c>
      <c r="S169" s="438">
        <v>4</v>
      </c>
      <c r="T169" s="438">
        <v>0.2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70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1</v>
      </c>
      <c r="M170" s="439"/>
      <c r="N170" s="65">
        <v>11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0.62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135.483870967742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411.764705882353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/>
      <c r="M187" s="495"/>
      <c r="N187" s="275">
        <v>10</v>
      </c>
      <c r="O187" s="275"/>
      <c r="P187" s="496"/>
      <c r="Q187" s="496">
        <v>2</v>
      </c>
      <c r="R187" s="496">
        <v>12</v>
      </c>
      <c r="S187" s="496">
        <v>20</v>
      </c>
      <c r="T187" s="497">
        <v>0.87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80.4597701149425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3</v>
      </c>
      <c r="M188" s="495"/>
      <c r="N188" s="275">
        <v>8</v>
      </c>
      <c r="O188" s="275"/>
      <c r="P188" s="496">
        <v>1</v>
      </c>
      <c r="Q188" s="496">
        <v>6</v>
      </c>
      <c r="R188" s="496">
        <v>12</v>
      </c>
      <c r="S188" s="496">
        <v>13</v>
      </c>
      <c r="T188" s="497">
        <v>1.19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64.7058823529412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93" workbookViewId="0">
      <selection activeCell="S127" sqref="S127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805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478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482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154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523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831</v>
      </c>
      <c r="D6" s="8" t="s">
        <v>832</v>
      </c>
      <c r="E6" s="8" t="s">
        <v>24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>
        <v>2</v>
      </c>
      <c r="N7" s="33">
        <v>3</v>
      </c>
      <c r="O7" s="33">
        <v>5</v>
      </c>
      <c r="P7" s="33">
        <v>6</v>
      </c>
      <c r="Q7" s="43">
        <v>0.78</v>
      </c>
      <c r="R7" s="44">
        <f>IF($A$1="补货",IF(V7="FBA",I7,0)+K7+L7,IF(V7="FBA",I7,J7))</f>
        <v>5</v>
      </c>
      <c r="S7" s="45"/>
      <c r="T7" s="45">
        <f t="shared" si="0"/>
        <v>5</v>
      </c>
      <c r="U7" s="33">
        <f t="shared" si="1"/>
        <v>44.8717948717949</v>
      </c>
      <c r="V7" s="46" t="s">
        <v>523</v>
      </c>
    </row>
    <row r="8" customHeight="1" spans="2:22">
      <c r="B8" s="6"/>
      <c r="C8" s="7" t="s">
        <v>838</v>
      </c>
      <c r="D8" s="8" t="s">
        <v>839</v>
      </c>
      <c r="E8" s="8" t="s">
        <v>154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845</v>
      </c>
      <c r="D10" s="291" t="s">
        <v>846</v>
      </c>
      <c r="E10" s="291" t="s">
        <v>24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5</v>
      </c>
      <c r="Q13" s="43">
        <v>0.93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52.6881720430108</v>
      </c>
      <c r="V13" s="46" t="s">
        <v>523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1808.33333333333</v>
      </c>
      <c r="V14" s="46" t="s">
        <v>523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21</v>
      </c>
      <c r="K15" s="33"/>
      <c r="L15" s="33"/>
      <c r="M15" s="33">
        <v>1</v>
      </c>
      <c r="N15" s="33">
        <v>1</v>
      </c>
      <c r="O15" s="33">
        <v>1</v>
      </c>
      <c r="P15" s="33">
        <v>4</v>
      </c>
      <c r="Q15" s="43">
        <v>0.67</v>
      </c>
      <c r="R15" s="44">
        <f>IF($A$1="补货",IF(V15="FBA",I15,0)+K15+L15,IF(V15="FBA",I15,J15))</f>
        <v>21</v>
      </c>
      <c r="S15" s="45"/>
      <c r="T15" s="45">
        <f t="shared" si="0"/>
        <v>21</v>
      </c>
      <c r="U15" s="33">
        <f t="shared" si="1"/>
        <v>219.402985074627</v>
      </c>
      <c r="V15" s="46" t="s">
        <v>523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0.35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460</v>
      </c>
      <c r="V16" s="51" t="s">
        <v>523</v>
      </c>
    </row>
    <row r="17" customHeight="1" spans="2:22">
      <c r="B17" s="293"/>
      <c r="C17" s="294" t="s">
        <v>872</v>
      </c>
      <c r="D17" s="295" t="s">
        <v>873</v>
      </c>
      <c r="E17" s="295" t="s">
        <v>146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875</v>
      </c>
      <c r="D18" s="8" t="s">
        <v>876</v>
      </c>
      <c r="E18" s="8" t="s">
        <v>146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878</v>
      </c>
      <c r="D19" s="302" t="s">
        <v>879</v>
      </c>
      <c r="E19" s="302" t="s">
        <v>146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1065.21739130435</v>
      </c>
      <c r="V20" s="352" t="s">
        <v>523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519.354838709677</v>
      </c>
      <c r="V21" s="356" t="s">
        <v>523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2</v>
      </c>
      <c r="O23" s="33">
        <v>4</v>
      </c>
      <c r="P23" s="33">
        <v>4</v>
      </c>
      <c r="Q23" s="43">
        <v>0.34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700</v>
      </c>
      <c r="V23" s="46" t="s">
        <v>523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>
        <v>1</v>
      </c>
      <c r="N24" s="33">
        <v>3</v>
      </c>
      <c r="O24" s="33">
        <v>4</v>
      </c>
      <c r="P24" s="33">
        <v>4</v>
      </c>
      <c r="Q24" s="43">
        <v>0.56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425</v>
      </c>
      <c r="V24" s="46" t="s">
        <v>523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4</v>
      </c>
      <c r="Q25" s="48">
        <v>0.17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823.529411764706</v>
      </c>
      <c r="V25" s="51" t="s">
        <v>523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5</v>
      </c>
      <c r="P28" s="33">
        <v>11</v>
      </c>
      <c r="Q28" s="43">
        <v>0.99</v>
      </c>
      <c r="R28" s="44">
        <f>IF($A$1="补货",IF(V28="FBA",I28,0)+K28+L28,IF(V28="FBA",I28,J28))</f>
        <v>109</v>
      </c>
      <c r="S28" s="45"/>
      <c r="T28" s="45">
        <f t="shared" si="0"/>
        <v>109</v>
      </c>
      <c r="U28" s="33">
        <f t="shared" si="1"/>
        <v>770.707070707071</v>
      </c>
      <c r="V28" s="46" t="s">
        <v>523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6</v>
      </c>
      <c r="O29" s="33">
        <v>12</v>
      </c>
      <c r="P29" s="33">
        <v>16</v>
      </c>
      <c r="Q29" s="43">
        <v>1.09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366.05504587156</v>
      </c>
      <c r="V29" s="46" t="s">
        <v>523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925</v>
      </c>
      <c r="D31" s="8" t="s">
        <v>926</v>
      </c>
      <c r="E31" s="8" t="s">
        <v>146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932</v>
      </c>
      <c r="D33" s="8" t="s">
        <v>933</v>
      </c>
      <c r="E33" s="8" t="s">
        <v>146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938</v>
      </c>
      <c r="D35" s="8" t="s">
        <v>939</v>
      </c>
      <c r="E35" s="8" t="s">
        <v>146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944</v>
      </c>
      <c r="D37" s="302" t="s">
        <v>945</v>
      </c>
      <c r="E37" s="302" t="s">
        <v>146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947</v>
      </c>
      <c r="D38" s="295" t="s">
        <v>948</v>
      </c>
      <c r="E38" s="295" t="s">
        <v>24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523</v>
      </c>
    </row>
    <row r="39" customHeight="1" spans="2:22">
      <c r="B39" s="299"/>
      <c r="C39" s="7" t="s">
        <v>950</v>
      </c>
      <c r="D39" s="8" t="s">
        <v>951</v>
      </c>
      <c r="E39" s="8" t="s">
        <v>146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953</v>
      </c>
      <c r="D40" s="8" t="s">
        <v>954</v>
      </c>
      <c r="E40" s="8" t="s">
        <v>32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523</v>
      </c>
    </row>
    <row r="41" customHeight="1" spans="2:22">
      <c r="B41" s="299"/>
      <c r="C41" s="7" t="s">
        <v>956</v>
      </c>
      <c r="D41" s="8" t="s">
        <v>957</v>
      </c>
      <c r="E41" s="8" t="s">
        <v>24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959</v>
      </c>
      <c r="D42" s="8" t="s">
        <v>960</v>
      </c>
      <c r="E42" s="8" t="s">
        <v>32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969</v>
      </c>
      <c r="D45" s="8" t="s">
        <v>970</v>
      </c>
      <c r="E45" s="8" t="s">
        <v>154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972</v>
      </c>
      <c r="D46" s="8" t="s">
        <v>973</v>
      </c>
      <c r="E46" s="8" t="s">
        <v>24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523</v>
      </c>
    </row>
    <row r="47" customHeight="1" spans="2:22">
      <c r="B47" s="299"/>
      <c r="C47" s="7" t="s">
        <v>975</v>
      </c>
      <c r="D47" s="8" t="s">
        <v>976</v>
      </c>
      <c r="E47" s="8" t="s">
        <v>146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>
        <v>1</v>
      </c>
      <c r="N47" s="33">
        <v>1</v>
      </c>
      <c r="O47" s="33">
        <v>2</v>
      </c>
      <c r="P47" s="33">
        <v>2</v>
      </c>
      <c r="Q47" s="43">
        <v>0.67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20.8955223880597</v>
      </c>
      <c r="V47" s="46" t="s">
        <v>523</v>
      </c>
    </row>
    <row r="48" customHeight="1" spans="2:22">
      <c r="B48" s="299"/>
      <c r="C48" s="7" t="s">
        <v>978</v>
      </c>
      <c r="D48" s="8" t="s">
        <v>979</v>
      </c>
      <c r="E48" s="8" t="s">
        <v>32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981</v>
      </c>
      <c r="D49" s="8" t="s">
        <v>982</v>
      </c>
      <c r="E49" s="8" t="s">
        <v>154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984</v>
      </c>
      <c r="D50" s="8" t="s">
        <v>985</v>
      </c>
      <c r="E50" s="8" t="s">
        <v>131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987</v>
      </c>
      <c r="D51" s="8" t="s">
        <v>988</v>
      </c>
      <c r="E51" s="8" t="s">
        <v>24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990</v>
      </c>
      <c r="D52" s="8" t="s">
        <v>991</v>
      </c>
      <c r="E52" s="8" t="s">
        <v>146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993</v>
      </c>
      <c r="D53" s="8" t="s">
        <v>994</v>
      </c>
      <c r="E53" s="8" t="s">
        <v>32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999</v>
      </c>
      <c r="D55" s="295" t="s">
        <v>1000</v>
      </c>
      <c r="E55" s="295" t="s">
        <v>24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1002</v>
      </c>
      <c r="D56" s="8" t="s">
        <v>1003</v>
      </c>
      <c r="E56" s="8" t="s">
        <v>32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1008</v>
      </c>
      <c r="D58" s="8" t="s">
        <v>1009</v>
      </c>
      <c r="E58" s="8" t="s">
        <v>24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1014</v>
      </c>
      <c r="D60" s="320" t="s">
        <v>1015</v>
      </c>
      <c r="E60" s="320" t="s">
        <v>138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4</v>
      </c>
      <c r="Q60" s="357">
        <v>0.56</v>
      </c>
      <c r="R60" s="358">
        <f>IF($A$1="补货",IF(V60="FBA",I60,0)+K60+L60,IF(V60="FBA",I60,J60))</f>
        <v>41</v>
      </c>
      <c r="S60" s="359"/>
      <c r="T60" s="359">
        <f t="shared" si="2"/>
        <v>41</v>
      </c>
      <c r="U60" s="338">
        <f t="shared" si="3"/>
        <v>512.5</v>
      </c>
      <c r="V60" s="360" t="s">
        <v>30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>
        <v>1</v>
      </c>
      <c r="N67" s="33">
        <v>1</v>
      </c>
      <c r="O67" s="33">
        <v>1</v>
      </c>
      <c r="P67" s="33">
        <v>1</v>
      </c>
      <c r="Q67" s="43">
        <v>0.62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67.741935483871</v>
      </c>
      <c r="V67" s="46" t="s">
        <v>523</v>
      </c>
    </row>
    <row r="68" customHeight="1" spans="2:22">
      <c r="B68" s="299"/>
      <c r="C68" s="7" t="s">
        <v>1043</v>
      </c>
      <c r="D68" s="8" t="s">
        <v>1044</v>
      </c>
      <c r="E68" s="8" t="s">
        <v>146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2056.25</v>
      </c>
      <c r="V68" s="46" t="s">
        <v>523</v>
      </c>
    </row>
    <row r="69" customHeight="1" spans="2:22">
      <c r="B69" s="299"/>
      <c r="C69" s="7" t="s">
        <v>1046</v>
      </c>
      <c r="D69" s="8" t="s">
        <v>1047</v>
      </c>
      <c r="E69" s="8" t="s">
        <v>32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5</v>
      </c>
      <c r="O69" s="33">
        <v>5</v>
      </c>
      <c r="P69" s="33">
        <v>9</v>
      </c>
      <c r="Q69" s="43">
        <v>0.67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908.955223880597</v>
      </c>
      <c r="V69" s="46" t="s">
        <v>523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523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9500</v>
      </c>
      <c r="V71" s="51" t="s">
        <v>523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1063</v>
      </c>
      <c r="D74" s="8" t="s">
        <v>1064</v>
      </c>
      <c r="E74" s="8" t="s">
        <v>32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2244.8275862069</v>
      </c>
      <c r="V76" s="347" t="s">
        <v>523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1076</v>
      </c>
      <c r="D78" s="8" t="s">
        <v>1077</v>
      </c>
      <c r="E78" s="8" t="s">
        <v>146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3</v>
      </c>
      <c r="P80" s="33">
        <v>6</v>
      </c>
      <c r="Q80" s="43">
        <v>0.34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144.117647058824</v>
      </c>
      <c r="V80" s="46" t="s">
        <v>523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1089</v>
      </c>
      <c r="D82" s="8" t="s">
        <v>1090</v>
      </c>
      <c r="E82" s="8" t="s">
        <v>146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233.333333333333</v>
      </c>
      <c r="V82" s="46" t="s">
        <v>523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523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</v>
      </c>
      <c r="S84" s="346"/>
      <c r="T84" s="346">
        <f t="shared" si="4"/>
        <v>9</v>
      </c>
      <c r="U84" s="329">
        <f t="shared" si="5"/>
        <v>262.5</v>
      </c>
      <c r="V84" s="347" t="s">
        <v>523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523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1400</v>
      </c>
      <c r="V86" s="46" t="s">
        <v>523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1866.66666666667</v>
      </c>
      <c r="V87" s="46" t="s">
        <v>523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1113</v>
      </c>
      <c r="D89" s="8" t="s">
        <v>1114</v>
      </c>
      <c r="E89" s="8" t="s">
        <v>146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523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1123</v>
      </c>
      <c r="D92" s="295" t="s">
        <v>1124</v>
      </c>
      <c r="E92" s="295" t="s">
        <v>146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1149</v>
      </c>
      <c r="D100" s="8" t="s">
        <v>1150</v>
      </c>
      <c r="E100" s="8" t="s">
        <v>146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1152</v>
      </c>
      <c r="D101" s="8" t="s">
        <v>1153</v>
      </c>
      <c r="E101" s="8" t="s">
        <v>146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523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1164</v>
      </c>
      <c r="D105" s="291" t="s">
        <v>1165</v>
      </c>
      <c r="E105" s="291" t="s">
        <v>146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1170</v>
      </c>
      <c r="D107" s="302" t="s">
        <v>1171</v>
      </c>
      <c r="E107" s="302" t="s">
        <v>146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8</v>
      </c>
      <c r="J108" s="337"/>
      <c r="K108" s="338">
        <v>15</v>
      </c>
      <c r="L108" s="338"/>
      <c r="M108" s="338"/>
      <c r="N108" s="338">
        <v>8</v>
      </c>
      <c r="O108" s="338">
        <v>18</v>
      </c>
      <c r="P108" s="338">
        <v>31</v>
      </c>
      <c r="Q108" s="357">
        <v>1.67</v>
      </c>
      <c r="R108" s="358">
        <f>IF($A$1="补货",IF(V108="FBA",I108,0)+K108+L108,IF(V108="FBA",I108,J108))</f>
        <v>8</v>
      </c>
      <c r="S108" s="359"/>
      <c r="T108" s="359">
        <f t="shared" si="4"/>
        <v>8</v>
      </c>
      <c r="U108" s="338">
        <f t="shared" si="5"/>
        <v>33.5329341317365</v>
      </c>
      <c r="V108" s="360" t="s">
        <v>30</v>
      </c>
    </row>
    <row r="109" customHeight="1" spans="2:22">
      <c r="B109" s="293"/>
      <c r="C109" s="294" t="s">
        <v>1176</v>
      </c>
      <c r="D109" s="295" t="s">
        <v>1177</v>
      </c>
      <c r="E109" s="295" t="s">
        <v>24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523</v>
      </c>
    </row>
    <row r="110" customHeight="1" spans="2:22">
      <c r="B110" s="299"/>
      <c r="C110" s="7" t="s">
        <v>1179</v>
      </c>
      <c r="D110" s="8" t="s">
        <v>1180</v>
      </c>
      <c r="E110" s="8" t="s">
        <v>146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1182</v>
      </c>
      <c r="D111" s="291" t="s">
        <v>1183</v>
      </c>
      <c r="E111" s="291" t="s">
        <v>139</v>
      </c>
      <c r="F111" s="18"/>
      <c r="G111" s="292" t="s">
        <v>1184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5600</v>
      </c>
      <c r="V111" s="47" t="s">
        <v>523</v>
      </c>
    </row>
    <row r="112" customHeight="1" spans="2:22">
      <c r="B112" s="293"/>
      <c r="C112" s="294" t="s">
        <v>1185</v>
      </c>
      <c r="D112" s="295" t="s">
        <v>1186</v>
      </c>
      <c r="E112" s="295" t="s">
        <v>154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1188</v>
      </c>
      <c r="D113" s="8" t="s">
        <v>1189</v>
      </c>
      <c r="E113" s="8" t="s">
        <v>24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1191</v>
      </c>
      <c r="D114" s="302" t="s">
        <v>1192</v>
      </c>
      <c r="E114" s="302" t="s">
        <v>139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1194</v>
      </c>
      <c r="D115" s="315" t="s">
        <v>1195</v>
      </c>
      <c r="E115" s="315" t="s">
        <v>146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>
        <v>1</v>
      </c>
      <c r="N115" s="335">
        <v>1</v>
      </c>
      <c r="O115" s="335">
        <v>1</v>
      </c>
      <c r="P115" s="335">
        <v>1</v>
      </c>
      <c r="Q115" s="353">
        <v>0.27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103.703703703704</v>
      </c>
      <c r="V115" s="356" t="s">
        <v>523</v>
      </c>
    </row>
    <row r="116" customHeight="1" spans="2:22">
      <c r="B116" s="15"/>
      <c r="C116" s="290" t="s">
        <v>1197</v>
      </c>
      <c r="D116" s="291" t="s">
        <v>1198</v>
      </c>
      <c r="E116" s="291" t="s">
        <v>139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1283.33333333333</v>
      </c>
      <c r="V116" s="47" t="s">
        <v>523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1220</v>
      </c>
      <c r="D122" s="315" t="s">
        <v>1221</v>
      </c>
      <c r="E122" s="315" t="s">
        <v>146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1223</v>
      </c>
      <c r="D123" s="291" t="s">
        <v>1224</v>
      </c>
      <c r="E123" s="291" t="s">
        <v>139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262.5</v>
      </c>
      <c r="V123" s="47" t="s">
        <v>523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/>
      <c r="J124" s="328">
        <v>5</v>
      </c>
      <c r="K124" s="329">
        <v>9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5</v>
      </c>
      <c r="S124" s="346">
        <v>9</v>
      </c>
      <c r="T124" s="346">
        <f t="shared" si="4"/>
        <v>14</v>
      </c>
      <c r="U124" s="329">
        <f t="shared" si="5"/>
        <v>77.7777777777778</v>
      </c>
      <c r="V124" s="347" t="s">
        <v>523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-16</v>
      </c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1.48</v>
      </c>
      <c r="R125" s="44">
        <f>IF($A$1="补货",IF(V125="FBA",I125,0)+K125+L125,IF(V125="FBA",I125,J125))</f>
        <v>1</v>
      </c>
      <c r="S125" s="45">
        <v>1</v>
      </c>
      <c r="T125" s="45">
        <f t="shared" si="4"/>
        <v>2</v>
      </c>
      <c r="U125" s="33">
        <f t="shared" si="5"/>
        <v>9.45945945945946</v>
      </c>
      <c r="V125" s="46" t="s">
        <v>30</v>
      </c>
    </row>
    <row r="126" customHeight="1" spans="2:22">
      <c r="B126" s="299"/>
      <c r="C126" s="7" t="s">
        <v>1234</v>
      </c>
      <c r="D126" s="8" t="s">
        <v>1235</v>
      </c>
      <c r="E126" s="8" t="s">
        <v>146</v>
      </c>
      <c r="F126" s="9"/>
      <c r="G126" s="10" t="s">
        <v>1236</v>
      </c>
      <c r="H126" s="11">
        <v>1480</v>
      </c>
      <c r="I126" s="31">
        <v>3</v>
      </c>
      <c r="J126" s="32"/>
      <c r="K126" s="33">
        <v>86</v>
      </c>
      <c r="L126" s="33"/>
      <c r="M126" s="33"/>
      <c r="N126" s="33">
        <v>5</v>
      </c>
      <c r="O126" s="33">
        <v>9</v>
      </c>
      <c r="P126" s="33">
        <v>14</v>
      </c>
      <c r="Q126" s="43">
        <v>0.88</v>
      </c>
      <c r="R126" s="44">
        <f>IF($A$1="补货",IF(V126="FBA",I126,0)+K126+L126,IF(V126="FBA",I126,J126))</f>
        <v>3</v>
      </c>
      <c r="S126" s="45">
        <v>10</v>
      </c>
      <c r="T126" s="45">
        <f t="shared" si="4"/>
        <v>13</v>
      </c>
      <c r="U126" s="33">
        <f t="shared" si="5"/>
        <v>103.409090909091</v>
      </c>
      <c r="V126" s="46" t="s">
        <v>30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/>
      <c r="J127" s="38">
        <v>19</v>
      </c>
      <c r="K127" s="39">
        <v>163</v>
      </c>
      <c r="L127" s="39"/>
      <c r="M127" s="39">
        <v>1</v>
      </c>
      <c r="N127" s="39">
        <v>7</v>
      </c>
      <c r="O127" s="39">
        <v>16</v>
      </c>
      <c r="P127" s="39">
        <v>29</v>
      </c>
      <c r="Q127" s="48">
        <v>1.65</v>
      </c>
      <c r="R127" s="348">
        <f>IF($A$1="补货",IF(V127="FBA",I127,0)+K127+L127,IF(V127="FBA",I127,J127))</f>
        <v>19</v>
      </c>
      <c r="S127" s="50">
        <v>20</v>
      </c>
      <c r="T127" s="50">
        <f t="shared" si="4"/>
        <v>39</v>
      </c>
      <c r="U127" s="39">
        <f t="shared" si="5"/>
        <v>165.454545454545</v>
      </c>
      <c r="V127" s="51" t="s">
        <v>523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0.27</v>
      </c>
      <c r="R128" s="345">
        <f>IF($A$1="补货",IF(V128="FBA",I128,0)+K128+L128,IF(V128="FBA",I128,J128))</f>
        <v>19</v>
      </c>
      <c r="S128" s="346"/>
      <c r="T128" s="346">
        <f t="shared" ref="T128:T145" si="6">R128+S128</f>
        <v>19</v>
      </c>
      <c r="U128" s="329">
        <f t="shared" ref="U128:U145" si="7">IF(Q128&gt;0,T128/Q128*7,"-")</f>
        <v>492.592592592593</v>
      </c>
      <c r="V128" s="347" t="s">
        <v>30</v>
      </c>
    </row>
    <row r="129" customHeight="1" spans="2:22">
      <c r="B129" s="299"/>
      <c r="C129" s="7" t="s">
        <v>1244</v>
      </c>
      <c r="D129" s="8" t="s">
        <v>1245</v>
      </c>
      <c r="E129" s="8" t="s">
        <v>24</v>
      </c>
      <c r="F129" s="9"/>
      <c r="G129" s="10" t="s">
        <v>1246</v>
      </c>
      <c r="H129" s="11">
        <v>798</v>
      </c>
      <c r="I129" s="31">
        <v>14</v>
      </c>
      <c r="J129" s="32"/>
      <c r="K129" s="33">
        <v>50</v>
      </c>
      <c r="L129" s="33"/>
      <c r="M129" s="33">
        <v>2</v>
      </c>
      <c r="N129" s="33">
        <v>6</v>
      </c>
      <c r="O129" s="33">
        <v>15</v>
      </c>
      <c r="P129" s="33">
        <v>18</v>
      </c>
      <c r="Q129" s="43">
        <v>1.53</v>
      </c>
      <c r="R129" s="44">
        <f>IF($A$1="补货",IF(V129="FBA",I129,0)+K129+L129,IF(V129="FBA",I129,J129))</f>
        <v>14</v>
      </c>
      <c r="S129" s="45"/>
      <c r="T129" s="45">
        <f t="shared" si="6"/>
        <v>14</v>
      </c>
      <c r="U129" s="33">
        <f t="shared" si="7"/>
        <v>64.0522875816993</v>
      </c>
      <c r="V129" s="46" t="s">
        <v>30</v>
      </c>
    </row>
    <row r="130" customHeight="1" spans="2:22">
      <c r="B130" s="299"/>
      <c r="C130" s="7" t="s">
        <v>1247</v>
      </c>
      <c r="D130" s="8" t="s">
        <v>1248</v>
      </c>
      <c r="E130" s="8" t="s">
        <v>146</v>
      </c>
      <c r="F130" s="9"/>
      <c r="G130" s="10" t="s">
        <v>1249</v>
      </c>
      <c r="H130" s="11">
        <v>798</v>
      </c>
      <c r="I130" s="31">
        <v>19</v>
      </c>
      <c r="J130" s="32"/>
      <c r="K130" s="33">
        <v>125</v>
      </c>
      <c r="L130" s="33"/>
      <c r="M130" s="33">
        <v>10</v>
      </c>
      <c r="N130" s="33">
        <v>48</v>
      </c>
      <c r="O130" s="33">
        <v>73</v>
      </c>
      <c r="P130" s="33">
        <v>108</v>
      </c>
      <c r="Q130" s="43">
        <v>9.45</v>
      </c>
      <c r="R130" s="44">
        <f>IF($A$1="补货",IF(V130="FBA",I130,0)+K130+L130,IF(V130="FBA",I130,J130))</f>
        <v>19</v>
      </c>
      <c r="S130" s="45"/>
      <c r="T130" s="45">
        <f t="shared" si="6"/>
        <v>19</v>
      </c>
      <c r="U130" s="33">
        <f t="shared" si="7"/>
        <v>14.0740740740741</v>
      </c>
      <c r="V130" s="46" t="s">
        <v>30</v>
      </c>
    </row>
    <row r="131" customHeight="1" spans="2:22">
      <c r="B131" s="299"/>
      <c r="C131" s="7" t="s">
        <v>1250</v>
      </c>
      <c r="D131" s="8" t="s">
        <v>1251</v>
      </c>
      <c r="E131" s="8" t="s">
        <v>139</v>
      </c>
      <c r="F131" s="9"/>
      <c r="G131" s="10" t="s">
        <v>1252</v>
      </c>
      <c r="H131" s="11">
        <v>798</v>
      </c>
      <c r="I131" s="31">
        <v>11</v>
      </c>
      <c r="J131" s="32"/>
      <c r="K131" s="33">
        <v>65</v>
      </c>
      <c r="L131" s="33"/>
      <c r="M131" s="33">
        <v>6</v>
      </c>
      <c r="N131" s="33">
        <v>23</v>
      </c>
      <c r="O131" s="33">
        <v>44</v>
      </c>
      <c r="P131" s="33">
        <v>67</v>
      </c>
      <c r="Q131" s="43">
        <v>5.09</v>
      </c>
      <c r="R131" s="44">
        <f>IF($A$1="补货",IF(V131="FBA",I131,0)+K131+L131,IF(V131="FBA",I131,J131))</f>
        <v>11</v>
      </c>
      <c r="S131" s="45"/>
      <c r="T131" s="45">
        <f t="shared" si="6"/>
        <v>11</v>
      </c>
      <c r="U131" s="33">
        <f t="shared" si="7"/>
        <v>15.1277013752456</v>
      </c>
      <c r="V131" s="46" t="s">
        <v>30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7</v>
      </c>
      <c r="S132" s="45"/>
      <c r="T132" s="45">
        <f t="shared" si="6"/>
        <v>7</v>
      </c>
      <c r="U132" s="33">
        <f t="shared" si="7"/>
        <v>42.6086956521739</v>
      </c>
      <c r="V132" s="46" t="s">
        <v>30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7</v>
      </c>
      <c r="J133" s="35"/>
      <c r="K133" s="36">
        <v>62</v>
      </c>
      <c r="L133" s="36"/>
      <c r="M133" s="36">
        <v>1</v>
      </c>
      <c r="N133" s="36">
        <v>1</v>
      </c>
      <c r="O133" s="36">
        <v>9</v>
      </c>
      <c r="P133" s="36">
        <v>15</v>
      </c>
      <c r="Q133" s="341">
        <v>0.77</v>
      </c>
      <c r="R133" s="342">
        <f>IF($A$1="补货",IF(V133="FBA",I133,0)+K133+L133,IF(V133="FBA",I133,J133))</f>
        <v>7</v>
      </c>
      <c r="S133" s="343"/>
      <c r="T133" s="343">
        <f t="shared" si="6"/>
        <v>7</v>
      </c>
      <c r="U133" s="36">
        <f t="shared" si="7"/>
        <v>63.6363636363636</v>
      </c>
      <c r="V133" s="47" t="s">
        <v>30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9</v>
      </c>
      <c r="J134" s="32"/>
      <c r="K134" s="33">
        <v>-10</v>
      </c>
      <c r="L134" s="33"/>
      <c r="M134" s="33">
        <v>3</v>
      </c>
      <c r="N134" s="33">
        <v>9</v>
      </c>
      <c r="O134" s="33">
        <v>9</v>
      </c>
      <c r="P134" s="33">
        <v>9</v>
      </c>
      <c r="Q134" s="408">
        <v>1.89</v>
      </c>
      <c r="R134" s="44">
        <f>IF($A$1="补货",IF(V134="FBA",I134,0)+K134+L134,IF(V134="FBA",I134,J134))</f>
        <v>9</v>
      </c>
      <c r="S134" s="45"/>
      <c r="T134" s="45">
        <f t="shared" si="6"/>
        <v>9</v>
      </c>
      <c r="U134" s="33">
        <f t="shared" si="7"/>
        <v>33.3333333333333</v>
      </c>
      <c r="V134" s="46" t="s">
        <v>30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5</v>
      </c>
      <c r="J135" s="35"/>
      <c r="K135" s="36">
        <v>-10</v>
      </c>
      <c r="L135" s="36"/>
      <c r="M135" s="36">
        <v>2</v>
      </c>
      <c r="N135" s="36">
        <v>11</v>
      </c>
      <c r="O135" s="36">
        <v>11</v>
      </c>
      <c r="P135" s="36">
        <v>11</v>
      </c>
      <c r="Q135" s="341">
        <v>1.63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21.4723926380368</v>
      </c>
      <c r="V135" s="47" t="s">
        <v>30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1270</v>
      </c>
      <c r="D137" s="8" t="s">
        <v>1271</v>
      </c>
      <c r="E137" s="8" t="s">
        <v>146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30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1276</v>
      </c>
      <c r="D139" s="8" t="s">
        <v>1277</v>
      </c>
      <c r="E139" s="8" t="s">
        <v>139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2</v>
      </c>
      <c r="O139" s="33">
        <v>2</v>
      </c>
      <c r="P139" s="33">
        <v>2</v>
      </c>
      <c r="Q139" s="43">
        <v>0.24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87.5</v>
      </c>
      <c r="V139" s="46" t="s">
        <v>30</v>
      </c>
    </row>
    <row r="140" customHeight="1" spans="2:22">
      <c r="B140" s="299"/>
      <c r="C140" s="7" t="s">
        <v>1279</v>
      </c>
      <c r="D140" s="8" t="s">
        <v>1280</v>
      </c>
      <c r="E140" s="8" t="s">
        <v>24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3</v>
      </c>
      <c r="S141" s="50"/>
      <c r="T141" s="50">
        <f t="shared" si="6"/>
        <v>3</v>
      </c>
      <c r="U141" s="39">
        <f t="shared" si="7"/>
        <v>53.8461538461538</v>
      </c>
      <c r="V141" s="51" t="s">
        <v>30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523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523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1323</v>
      </c>
      <c r="D153" s="17" t="s">
        <v>1324</v>
      </c>
      <c r="E153" s="17" t="s">
        <v>146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1326</v>
      </c>
      <c r="D154" s="17" t="s">
        <v>1327</v>
      </c>
      <c r="E154" s="17" t="s">
        <v>146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1329</v>
      </c>
      <c r="D155" s="17" t="s">
        <v>1330</v>
      </c>
      <c r="E155" s="17" t="s">
        <v>146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523</v>
      </c>
    </row>
    <row r="156" customHeight="1" spans="2:22">
      <c r="B156" s="15"/>
      <c r="C156" s="16" t="s">
        <v>1332</v>
      </c>
      <c r="D156" s="17" t="s">
        <v>1333</v>
      </c>
      <c r="E156" s="17" t="s">
        <v>146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1335</v>
      </c>
      <c r="D157" s="17" t="s">
        <v>1336</v>
      </c>
      <c r="E157" s="17" t="s">
        <v>32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523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523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523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523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523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523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523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1600</v>
      </c>
      <c r="V175" s="47" t="s">
        <v>523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751.851851851852</v>
      </c>
      <c r="V177" s="47" t="s">
        <v>523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653.333333333333</v>
      </c>
      <c r="V181" s="47" t="s">
        <v>523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32.3076923076923</v>
      </c>
      <c r="V183" s="360" t="s">
        <v>523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5</v>
      </c>
      <c r="Q184" s="341">
        <v>0.75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205.333333333333</v>
      </c>
      <c r="V184" s="47" t="s">
        <v>523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3</v>
      </c>
      <c r="K193" s="39">
        <v>10</v>
      </c>
      <c r="L193" s="39"/>
      <c r="M193" s="39">
        <v>1</v>
      </c>
      <c r="N193" s="39">
        <v>4</v>
      </c>
      <c r="O193" s="39">
        <v>6</v>
      </c>
      <c r="P193" s="39">
        <v>6</v>
      </c>
      <c r="Q193" s="48">
        <v>0.73</v>
      </c>
      <c r="R193" s="348">
        <f>IF($A$1="补货",IF(V193="FBA",I193,0)+K193+L193,IF(V193="FBA",I193,J193))</f>
        <v>3</v>
      </c>
      <c r="S193" s="50"/>
      <c r="T193" s="50">
        <f t="shared" si="10"/>
        <v>3</v>
      </c>
      <c r="U193" s="39">
        <f t="shared" si="11"/>
        <v>28.7671232876712</v>
      </c>
      <c r="V193" s="51" t="s">
        <v>523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523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2</v>
      </c>
      <c r="O198" s="407">
        <v>6</v>
      </c>
      <c r="P198" s="407">
        <v>7</v>
      </c>
      <c r="Q198" s="409">
        <v>0.46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45.6521739130435</v>
      </c>
      <c r="V198" s="410" t="s">
        <v>523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146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2022-06-28T03:09:03Z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